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60" activeTab="0"/>
  </bookViews>
  <sheets>
    <sheet name="PL 1" sheetId="1" r:id="rId1"/>
    <sheet name="PL 2 " sheetId="2" r:id="rId2"/>
  </sheets>
  <externalReferences>
    <externalReference r:id="rId5"/>
    <externalReference r:id="rId6"/>
    <externalReference r:id="rId7"/>
  </externalReferences>
  <definedNames>
    <definedName name="_Fill" localSheetId="0" hidden="1">#REF!</definedName>
    <definedName name="_Fill" localSheetId="1" hidden="1">#REF!</definedName>
    <definedName name="_Fill" hidden="1">#REF!</definedName>
    <definedName name="_xlnm._FilterDatabase" localSheetId="0" hidden="1">'PL 1'!$A$5:$M$30</definedName>
    <definedName name="_xlnm._FilterDatabase" localSheetId="1" hidden="1">'PL 2 '!$A$5:$M$25</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NSO2" localSheetId="0" hidden="1">{"'Sheet1'!$L$16"}</definedName>
    <definedName name="_NSO2" localSheetId="1" hidden="1">{"'Sheet1'!$L$16"}</definedName>
    <definedName name="_NSO2" hidden="1">{"'Sheet1'!$L$16"}</definedName>
    <definedName name="_Order1" hidden="1">255</definedName>
    <definedName name="_Order2" hidden="1">255</definedName>
    <definedName name="_Parse_Out" localSheetId="0" hidden="1">'[2]Quantity'!#REF!</definedName>
    <definedName name="_Parse_Out" localSheetId="1" hidden="1">'[2]Quantity'!#REF!</definedName>
    <definedName name="_Parse_Out" hidden="1">'[2]Quantity'!#REF!</definedName>
    <definedName name="_Sort" localSheetId="0" hidden="1">#REF!</definedName>
    <definedName name="_Sort" localSheetId="1" hidden="1">#REF!</definedName>
    <definedName name="_Sort" hidden="1">#REF!</definedName>
    <definedName name="_vl2" localSheetId="0" hidden="1">{"'Sheet1'!$L$16"}</definedName>
    <definedName name="_vl2" localSheetId="1" hidden="1">{"'Sheet1'!$L$16"}</definedName>
    <definedName name="_vl2" hidden="1">{"'Sheet1'!$L$16"}</definedName>
    <definedName name="DWPRICE" localSheetId="0" hidden="1">'[3]Quantity'!#REF!</definedName>
    <definedName name="DWPRICE" localSheetId="1" hidden="1">'[3]Quantity'!#REF!</definedName>
    <definedName name="DWPRICE" hidden="1">'[3]Quantity'!#REF!</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localSheetId="1" hidden="1">{"'Sheet1'!$L$16"}</definedName>
    <definedName name="huy" hidden="1">{"'Sheet1'!$L$16"}</definedName>
    <definedName name="_xlnm.Print_Titles" localSheetId="0">'PL 1'!$4:$4</definedName>
    <definedName name="_xlnm.Print_Titles" localSheetId="1">'PL 2 '!$4:$4</definedName>
    <definedName name="wrn.chi._.tiÆt." localSheetId="0" hidden="1">{#N/A,#N/A,FALSE,"Chi ti?t"}</definedName>
    <definedName name="wrn.chi._.tiÆt." localSheetId="1" hidden="1">{#N/A,#N/A,FALSE,"Chi ti?t"}</definedName>
    <definedName name="wrn.chi._.tiÆt." hidden="1">{#N/A,#N/A,FALSE,"Chi ti?t"}</definedName>
  </definedNames>
  <calcPr fullCalcOnLoad="1"/>
</workbook>
</file>

<file path=xl/sharedStrings.xml><?xml version="1.0" encoding="utf-8"?>
<sst xmlns="http://schemas.openxmlformats.org/spreadsheetml/2006/main" count="280" uniqueCount="186">
  <si>
    <t>Số TT</t>
  </si>
  <si>
    <t>Tên dự án</t>
  </si>
  <si>
    <t>Địa điểm đầu tư</t>
  </si>
  <si>
    <t>Quy mô đầu tư, thông số kỹ thuật chủ yếu</t>
  </si>
  <si>
    <t>Dự kiến hình thức thực hiện tại Hội nghị</t>
  </si>
  <si>
    <t>Đơn vị đầu mối</t>
  </si>
  <si>
    <t>I</t>
  </si>
  <si>
    <t>Công ty cổ phần xi măng Đại Dương</t>
  </si>
  <si>
    <t>Xã Tân Trường, huyện Tĩnh Gia</t>
  </si>
  <si>
    <t>6.000 tấn clinker/ngày, tương đương 2,3 triệu tấn xi măng/năm</t>
  </si>
  <si>
    <t>Ban Quản lý KKT Nghi Sơn và các KCN</t>
  </si>
  <si>
    <t xml:space="preserve">Đã có Quyết định chủ trương đầu tư </t>
  </si>
  <si>
    <t>KCN Bỉm Sơn, TX Bỉm Sơn</t>
  </si>
  <si>
    <t>6 tỷ chiếc/năm</t>
  </si>
  <si>
    <t>Công ty TNHH công nghiệp Long Sơn</t>
  </si>
  <si>
    <t>2,0 triệu tấn xi măng/năm</t>
  </si>
  <si>
    <t>Nhà máy vôi công nghiệp Đại Dương</t>
  </si>
  <si>
    <t>600.000 tấn/năm (GĐ 1: 300.000 tấn/năm; GĐ 2: 300.000 tấn/năm)</t>
  </si>
  <si>
    <t>Sở Công Thương</t>
  </si>
  <si>
    <t>Ký kết biên bản ghi nhớ</t>
  </si>
  <si>
    <t>II</t>
  </si>
  <si>
    <t>Sở Kế hoạch và Đầu tư</t>
  </si>
  <si>
    <t>Công ty cổ phần tập đoàn Mặt Trời</t>
  </si>
  <si>
    <t>Phường Trung Sơn, TP Sầm Sơn</t>
  </si>
  <si>
    <t>UBND thành phố Sầm Sơn</t>
  </si>
  <si>
    <t>Công ty TNHH đầu tư và phát triển Hongfu Việt Nam</t>
  </si>
  <si>
    <t>Xã Định Long và Định Liên, huyện Yên Định</t>
  </si>
  <si>
    <t>Đầu tư hạ tầng cho 73,49 ha cụm công nghiệp</t>
  </si>
  <si>
    <t>Công ty cổ phần Tập đoàn FLC</t>
  </si>
  <si>
    <t>Huyện Thọ Xuân</t>
  </si>
  <si>
    <t>Khu dịch vụ hàng không; Khu du lịch nghỉ dưỡng, sân golf; Khu công nghiệp và nông nghiệp công nghệ cao; Khu đô thị</t>
  </si>
  <si>
    <t>Sở Xây dựng</t>
  </si>
  <si>
    <t>III</t>
  </si>
  <si>
    <t>Xã Hoằng Phụ, huyện Hoằng Hóa</t>
  </si>
  <si>
    <t>Khu du lịch nghỉ dưỡng, lưu trú ngắn ngày</t>
  </si>
  <si>
    <t>IV</t>
  </si>
  <si>
    <t>Trang trại nông nghiệp công nghệ cao - Trại gà thịt 4A tại xã Mậu Lâm, huyện Như Thanh</t>
  </si>
  <si>
    <t>Công ty Cổ phần Đầu tư Nông nghiệp - Du lịch Như Thanh</t>
  </si>
  <si>
    <t>Xã Mậu Lâm, huyện Như Thanh</t>
  </si>
  <si>
    <t>6.500.000 con gà thịt/năm</t>
  </si>
  <si>
    <t>Sở Nông nghiệp và PTNT</t>
  </si>
  <si>
    <t>V</t>
  </si>
  <si>
    <t>Bệnh viện Nhi TW</t>
  </si>
  <si>
    <t>Thành phố Thanh Hóa</t>
  </si>
  <si>
    <t>500 giường bệnh</t>
  </si>
  <si>
    <t>Sở Y tế</t>
  </si>
  <si>
    <t>Trung tâm Dưỡng lão và Trung tâm nghiên cứu, phát triển thuốc Y học cổ truyền</t>
  </si>
  <si>
    <t>Công ty cổ phần Y Dược Trí Đức</t>
  </si>
  <si>
    <t>Xã Định Tường, huyện Yên Định</t>
  </si>
  <si>
    <t xml:space="preserve">Trung tâm dưỡng lão và trung tâm nghiên cứu, phát triển thuốc y học cổ truyền </t>
  </si>
  <si>
    <t>Đã có Giấy chứng nhận đăng ký đầu tư</t>
  </si>
  <si>
    <t xml:space="preserve">Đã có Quyết định chủ trương đầu tư. </t>
  </si>
  <si>
    <t>Khu trang trại sản xuất, kinh doanh giống lợn và chăn nuôi lợn thương phẩm chất lượng cao New Hope Đồng Thịnh tại xã Đồng Thịnh, huyện Ngọc Lặc</t>
  </si>
  <si>
    <t>Công ty TNHH dịch vụ và chăn nuôi New Hope Thanh Hóa</t>
  </si>
  <si>
    <t>Xã Đồng Thịnh, huyện Ngọc Lặc</t>
  </si>
  <si>
    <t>Chăn nuôi 12.000 con lợn thịt/năm, 6.750 con lợn nái/năm</t>
  </si>
  <si>
    <t>Đã có Quyết định chủ trương đầu tư/Giấy chứng nhận đăng ký đầu tư</t>
  </si>
  <si>
    <t>Ghi chú</t>
  </si>
  <si>
    <t>Flamingo Linh Trường Khu B</t>
  </si>
  <si>
    <t>Công ty cổ phần Flamingo Holding Group</t>
  </si>
  <si>
    <t>Xã Hoằng Trường, huyện Hoằng Hóa</t>
  </si>
  <si>
    <t>Trao Quyết định chủ trương đầu tư</t>
  </si>
  <si>
    <t>Sở Văn hóa, Thể thao và Du lịch</t>
  </si>
  <si>
    <t xml:space="preserve">Nhà máy xi măng Đại Dương 2 </t>
  </si>
  <si>
    <t>Trao GCNĐKĐT</t>
  </si>
  <si>
    <t>Bến cảng số 7, 8, 9, 10 thuộc khu cảng tổng hợp số 1 - cảng biển Nghi Sơn và trạm nghiền</t>
  </si>
  <si>
    <t>KCN số 4, KKT Nghi Sơn</t>
  </si>
  <si>
    <t>xã Quảng Nham, xã Quảng Thạch, huyện Quảng Xương</t>
  </si>
  <si>
    <t>Công ty cổ phần Viện mắt quốc tế Việt - Nga</t>
  </si>
  <si>
    <t>Lĩnh vực Y tế (01 dự án)</t>
  </si>
  <si>
    <t>- Ngày 27/11/2019, Đoàn công tác của Công ty Cổ phần Việt Mắt Quốc tế Việt - Nga đến tỉnh khảo sát, làm việc về dự án. 
- Hiện nay, Sở Y tế đang tiếp tục phối hợp, hỗ trợ nhà đầu tư hoàn thiện hồ sơ, thủ tục đầu tư.</t>
  </si>
  <si>
    <t>Lĩnh vực Du lịch (03 dự án)</t>
  </si>
  <si>
    <t>Lĩnh vực Y tế (02 dự án)</t>
  </si>
  <si>
    <t>3 tỷ chiếc/năm</t>
  </si>
  <si>
    <t>Công ty TNHH Lốp COPO Việt Nam</t>
  </si>
  <si>
    <t>960,960 sản phẩm/năm</t>
  </si>
  <si>
    <t>Trạm nghiền xi măng Long Sơn tại KKT Nghi Sơn và cụm cảng 7, 8, 9, 10.</t>
  </si>
  <si>
    <t>Nhà máy sản xuất lốp ô tô Radial.</t>
  </si>
  <si>
    <t>Hạ tầng Cụm công nghiệp thị trấn Quán Lào.</t>
  </si>
  <si>
    <t>Khu phức hợp dịch vụ hàng không, du lịch nghỉ dưỡng, công nghiệp và nông nghiệp công nghệ cao Thọ Xuân.</t>
  </si>
  <si>
    <t>Dự án bến cảng và khu sản xuất ca nô, vật tư, thiết bị phục vụ ngành an ninh.</t>
  </si>
  <si>
    <t>Khu du lịch Hoằng Phụ.</t>
  </si>
  <si>
    <t>Bệnh viện Nhi TW.</t>
  </si>
  <si>
    <t>Công ty TNHH một thành viên Nam Triệu</t>
  </si>
  <si>
    <t>Cầu cảng tiếp nhận 5-10 nghìn DWT, sản xuất ca nô: 500-600 chiếc/năm; sản xuất vật tư, thiết bị: 250-300 tỷ/năm; tàu vận tải sông, biển: 450-500 tỷ/năm; xăng dầu: 1,2-1,8 triệu m3/năm.</t>
  </si>
  <si>
    <t>Bệnh viện phục hồi chức năng Quốc tế Việt Nga.</t>
  </si>
  <si>
    <t>350 giường bệnh</t>
  </si>
  <si>
    <t>Trao Hợp đồng BT</t>
  </si>
  <si>
    <t xml:space="preserve">Đã có Quyết định phê duyệt kết quả lựa chọn nhà đầu tư và ký Hợp đồng BT. </t>
  </si>
  <si>
    <t>Tổ hợp giấy và năng lượng.</t>
  </si>
  <si>
    <t>Liên doanh Tập đoàn Hokuetsu Nhật Bản và Tập đoàn Lee&amp;Man</t>
  </si>
  <si>
    <t>KKT Nghi Sơn</t>
  </si>
  <si>
    <t>1,2 triệu tấn/năm; 180 - 200 MW</t>
  </si>
  <si>
    <t>Công ty cổ phần Tập đoàn hóa chất Đức Giang</t>
  </si>
  <si>
    <t>KCN số 15 - KKT Nghi Sơn</t>
  </si>
  <si>
    <t>Nhà máy điện khí và kho khí hóa lỏng.</t>
  </si>
  <si>
    <t>Tập đoàn Milennium Energy - Hoa Kỳ</t>
  </si>
  <si>
    <t>Phía Bắc KCN số 6, KKT Nghi Sơn</t>
  </si>
  <si>
    <t>Trung tâm khí hóa lỏng LNG có công suất 5,8 - 7,2 triệu m3; nhà máy phát điện công suất 1,4 GW; cung cấp lượng khí hóa lỏng LNG từ 22,8 - 36,4 triệu m3</t>
  </si>
  <si>
    <t>Nhà máy Intco Medical Việt Nam</t>
  </si>
  <si>
    <t>Công ty TNHH Intco Medical Việt Nam (thuộc Tập đoàn Intco)</t>
  </si>
  <si>
    <t>Nhà máy sản xuất găng tay Nitrile Intco Việt Nam</t>
  </si>
  <si>
    <t>Dự án sản xuất sản phẩm trang trí công nghệ thân thiện với môi trường</t>
  </si>
  <si>
    <t xml:space="preserve"> Công ty TNHH Công nghiệp Intco Việt Nam (thuộc Tập đoàn Intco)</t>
  </si>
  <si>
    <t>Công ty Weixing International (SINGAPORE)
PTE.LTD.</t>
  </si>
  <si>
    <t>Dự án SAB Industrial (Viet Nam) CO.LTD</t>
  </si>
  <si>
    <t>Nhà máy sản xuất lốp ô tô Radial (Giai đoạn 2, 3)</t>
  </si>
  <si>
    <t>Công ty TNHH Lốp Cofo Việt Nam</t>
  </si>
  <si>
    <t>KCN Bỉm Sơn, thị xã Bỉm Sơn</t>
  </si>
  <si>
    <t>Đầu tư xây dựng và kinh doanh hạ tầng Khu công nghiệp - đô thị - dịch vụ Đồng Vàng</t>
  </si>
  <si>
    <t>Tổng Công ty cổ phần đầu tư xây dựng và thương mại Anh Phát - CTCP</t>
  </si>
  <si>
    <t>Công ty cổ phần Gang thép Nghi Sơn</t>
  </si>
  <si>
    <t>Tập đoàn hóa chất Đức Giang</t>
  </si>
  <si>
    <t>KCN số 15, KKT Nghi Sơn</t>
  </si>
  <si>
    <t>Dự án số 1 - Tổ hợp sản xuất hóa chất Đức Giang - Nghi Sơn.</t>
  </si>
  <si>
    <t>Dự án số 2 và dự án số 3 - Tổ hợp hóa chất Đức Giang.</t>
  </si>
  <si>
    <t>Đầu tư xây dựng và kinh doanh hạ tầng Khu công nghiệp - Đô thị - Dịch vụ VAS - KKT Nghi Sơn (KCN số 17).</t>
  </si>
  <si>
    <t>782 ha đất công nghiệp và 240 ha đất đô thị</t>
  </si>
  <si>
    <t>Nhựa PVC: 80.000 tấn/năm; Xút NaOH: 100.000 tấn/năm; các hợp chất chứa Clo: 70.000 tấn/năm.</t>
  </si>
  <si>
    <t>Công suất 136.000 tấn/năm</t>
  </si>
  <si>
    <t>999.000 quả lốp/năm</t>
  </si>
  <si>
    <t>491 ha đất công nghiệp và 163 ha đất đô thị</t>
  </si>
  <si>
    <t xml:space="preserve">404 ha </t>
  </si>
  <si>
    <t>- Nhà đầu tư đang triển khai bước nghiên cứu khả thi dự án và xác nhận tham dự Hội nghị và ký ghi nhớ đầu tư</t>
  </si>
  <si>
    <t>- Ban Quản lý KKT Nghi Sơn và các khu công nghiệp đã có Công văn gửi Nhà đầu tư hướng dẫn hồ sơ, thủ tục. Hiện nay, nhà đầu tư đang thuê tư vấn để lập hồ sơ theo quy định.
- Nhà đầu tư đã xác nhận tham dự Hội nghị và ký ghi nhớ đầu tư.</t>
  </si>
  <si>
    <t>- Nhà đầu tư đang triển khai bước nghiên cứu khả thi dự án.
- Nhà đầu tư đã xác nhận tham dự Hội nghị và ký ghi nhớ đầu tư.</t>
  </si>
  <si>
    <t>- Nhà đầu tư đã nộp hồ sơ, Ban đang trong quá trình thẩm định báo cáo UBND tỉnh.</t>
  </si>
  <si>
    <t>- Nhà đầu tư đang hoàn thiện hồ sơ đề xuất đầu tư dự án.
- Nhà đầu tư đã xác nhận tham dự Hội nghị và ký ghi nhớ đầu tư.</t>
  </si>
  <si>
    <t>- Hiện Sở Xây dựng đang phối hợp với nhà đầu tư để chuẩn bị nội dung ký kết và nhà đầu tư đã xác tham gia Hội nghị.</t>
  </si>
  <si>
    <t>- Hồ sơ dự án đã được tham vấn ý kiến của các ngành, đơn vị liên quan. Hiện Ban đã tổng hợp ý kiến và đề nghị nhà đầu tư hoàn chỉnh cho phù hợp.
- Nhà đầu tư đã xác nhận tham dự Hội nghị và ký ghi nhớ đầu tư.</t>
  </si>
  <si>
    <t>- Sở Kế hoạch và Đầu tư đã hướng dẫn chủ đầu tư tổ chức lập hồ sơ; hiện nay, chủ đầu tư đang thuê đơn vị tư vấn lập hồ sơ đề nghị cấp Giấy chứng nhận đăng ký đầu tư theo quy định.</t>
  </si>
  <si>
    <t>5.900.000 m dây kéo khóa/năm; 1.213 tấn cúc kim loại/năm; 30 tấn cúc nhựa/năm</t>
  </si>
  <si>
    <t>Dây chuyền 4 - Nhà máy xi măng Long Sơn.</t>
  </si>
  <si>
    <t>Công ty TNHH Long Sơn</t>
  </si>
  <si>
    <t>phường Đông Sơn, thị xã Bỉm Sơn</t>
  </si>
  <si>
    <t>2,3 triệu tấn xi măng/năm</t>
  </si>
  <si>
    <t>Lĩnh vực Công nghiệp chế biến - chế tạo (04 dự án)</t>
  </si>
  <si>
    <t>Hàng năm sản xuất 19.625 tấn khung gương; 5.032 tấn  khung ảnh; 1.467 tấn khung nghệ thuật; 1.478 tấn khung ảnh đúc; 697 tấn khung đúc trang trí.</t>
  </si>
  <si>
    <t>Khu chăn nuôi lợn giống và thương phẩm ứng dụng công nghệ cao DABACO Thanh Hóa tại xã Thạch Tượng và xã Thạch Lâm, huyện Thạch Thành.</t>
  </si>
  <si>
    <t>Công ty cổ phần Tập đoàn DABACO Việt Nam</t>
  </si>
  <si>
    <t>xã Thạch Tượng và xã Thạch Lâm, huyện Thạch Thành</t>
  </si>
  <si>
    <t>5.600 con lợn nái/năm</t>
  </si>
  <si>
    <t>Lĩnh vực Nông nghiệp (03 dự án)</t>
  </si>
  <si>
    <t>Dự án Khu đô thị mới tại xã Hoằng Quang và xã Hoằng Long, thành phố Thanh Hóa</t>
  </si>
  <si>
    <t>Nhà đầu tư 
đang quan tâm</t>
  </si>
  <si>
    <t>Nhà đầu tư</t>
  </si>
  <si>
    <t>Công ty cổ phần Eurowindow Holding</t>
  </si>
  <si>
    <t>xã Hoằng Quang và xã Hoằng Long, thành phố Thanh Hóa</t>
  </si>
  <si>
    <t>Khu đô thị</t>
  </si>
  <si>
    <t>- Quy hoạch chi tiết xây dựng tỷ lệ 1/500 được Chủ tịch UBND tỉnh phê duyệt tại Quyết định số 3900/QĐ-UBND ngày 27/09/2019.
- Hiện tại, dự án đang thực hiện thủ tục sơ tuyển nhà đầu tư.</t>
  </si>
  <si>
    <t>TỔNG CỘNG (15 dự án)</t>
  </si>
  <si>
    <t>Dự án TNG Hà Long Golf &amp; Resort, Nông nghiệp Công nghệ Cao TNGreen.</t>
  </si>
  <si>
    <t>Công ty cổ phần đầu tư TNG HOLDINGS Việt Nam</t>
  </si>
  <si>
    <t>xã Hà Long, huyện Hà Trung</t>
  </si>
  <si>
    <t>Sân Golf 36 lỗ; khu biệt thự nghỉ dưỡng 50 ha; khu nông nghiệp công nghệ cao 200 ha</t>
  </si>
  <si>
    <t>Ký biên bản ghi nhớ đầu tư</t>
  </si>
  <si>
    <t>- Nhà đầu tư đang phối hợp với UBND huyện Hà Trung triển khai nghiên cứu lập Quy hoạch dự án để cập nhật vào Quy hoạch đô thị Hà Long và Quy hoạch tỉnh.
- Nhà đầu tư đã xác nhận tham dự Hội nghị và ký biên bản ghi nhớ đầu tư.</t>
  </si>
  <si>
    <t>- Sở Y tế đã đấu mối với nhà đầu tư; tuy nhiên, nhà đầu tư chưa có phản hồi.</t>
  </si>
  <si>
    <t xml:space="preserve">Dự án khu phức hợp khách sạn, trung tâm thươmg mại </t>
  </si>
  <si>
    <t>Dự án Khu khách sạn, dịch vụ du lịch, biệt thự nghỉ dưỡng (Chia tách khu D thành 2 Dự án)</t>
  </si>
  <si>
    <t>Công ty Cổ phần ORG</t>
  </si>
  <si>
    <t>Công ty CP đầu tư dịch vụ BĐS Victoria</t>
  </si>
  <si>
    <t>- Nhà đầu tư đã hoàn thành lập hồ sơ và dự kiến nộp hồ sơ ngày 04/6/2020.</t>
  </si>
  <si>
    <t xml:space="preserve">- Nhà đầu tư đã hoàn thành lập hồ sơ và dự kiến nộp hồ sơ ngày 04/6/2020. </t>
  </si>
  <si>
    <t>Lĩnh vực Đô thị và Cơ sở hạ tầng (02 dự án)</t>
  </si>
  <si>
    <t>- Nhà đầu tư đang triển khai lập Quy hoạch theo chủ trương của UBND tỉnh, đã xác nhận ký biên bản ghi nhớ tại Hội nghị. 
- Hiện nay, Nhà đầu tư đề nghị được triển khai trước tiểu dự án với diện tích khoảng 62 ha.</t>
  </si>
  <si>
    <t>Quảng trường biển, trục cảnh quan lễ hội thành phố Sầm Sơn; Khu đô thị Quảng trường Biển; Khu đô thị sông Đơ; Khu công viên giải trí và đô thị Nam sông Mã.</t>
  </si>
  <si>
    <t>Quảng trường biển sức chứa 10.000 người, trục cảnh quan và hạ tầng kỹ thuật 15,286 ha; khu đô thị Quảng trường biển diện tích 39,4 ha; khu đô thị sông Đo diện tích 139,3 ha; khu công viên giải trí và đô thị Nam sông Mã diện tích 131,3 ha.</t>
  </si>
  <si>
    <t>Xây dựng Khu công nghiệp YIHE – KKT Nghi Sơn (KCN số 4).</t>
  </si>
  <si>
    <t>Liên danh các nhà đầu tư, gồm: Công ty cổ phần đầu tư xây dựng và thương mại Vinfra, Công ty hữu hạn cổ phần đầu tư công nghiệp xây dựng giao thông Trung Quốc CCCC và Công ty TNHH Chuwa Bussan</t>
  </si>
  <si>
    <t>Đầu tư khai thác hạ tầng mở rộng Khu A - KCN Bỉm Sơn</t>
  </si>
  <si>
    <t>Công ty cổ phần đầu tư TNG Holdings Việt Nam</t>
  </si>
  <si>
    <t>Khu A-
KCN Bỉm Sơn</t>
  </si>
  <si>
    <t>750 ha</t>
  </si>
  <si>
    <t>- Chủ đầu tư đang phối hợp với Ban và UBND huyện Hà Trung tiến hành khảo sát, lập quy hoạch.
- Nhà đầu tư đã xác nhận tham dự Hội nghị và ký ghi nhớ đầu tư.</t>
  </si>
  <si>
    <t>Lĩnh vực Đô thị và Cơ sở hạ tầng (07 dự án)</t>
  </si>
  <si>
    <t>Lĩnh vực Du lịch (02 dự án)</t>
  </si>
  <si>
    <t>(Kèm theo Công văn số              /SKHĐT-KTĐN ngày           tháng 6 năm 2020 của Sở Kế hoạch và Đầu tư)</t>
  </si>
  <si>
    <t>(Kèm theo Công văn số              /SKHĐT-KTĐN ngày          tháng 6 năm 2020 của Sở Kế hoạch và Đầu tư)</t>
  </si>
  <si>
    <t>Lĩnh vực Công nghiệp chế biến - chế tạo (10 dự án)</t>
  </si>
  <si>
    <t>TỔNG CỘNG (19 dự án)</t>
  </si>
  <si>
    <t>Công ty cổ phần Tập đoàn Flamingo</t>
  </si>
  <si>
    <r>
      <t xml:space="preserve">Diện tích sử dụng đất dự kiến </t>
    </r>
    <r>
      <rPr>
        <i/>
        <sz val="13.5"/>
        <color indexed="8"/>
        <rFont val="Times New Roman"/>
        <family val="1"/>
      </rPr>
      <t>(ha)</t>
    </r>
  </si>
  <si>
    <r>
      <t xml:space="preserve">Dự kiến TMĐT 
</t>
    </r>
    <r>
      <rPr>
        <i/>
        <sz val="13.5"/>
        <color indexed="8"/>
        <rFont val="Times New Roman"/>
        <family val="1"/>
      </rPr>
      <t>(tỷ đồng)</t>
    </r>
  </si>
  <si>
    <t xml:space="preserve"> DANH MỤC CÁC DỰ ÁN DỰ KIẾN TRAO QUYẾT ĐỊNH CHẤP THUẬN CHỦ TRƯƠNG ĐẦU TƯ, 
GIẤY CHỨNG NHẬN ĐĂNG KÝ ĐẦU TƯ TẠI HỘI NGHỊ XÚC TIẾN ĐẦU TƯ TỈNH THANH HÓA NĂM 2020</t>
  </si>
  <si>
    <t>DANH MỤC CÁC DỰ ÁN DỰ KIẾN  KÝ BIÊN BẢN GHI NHỚ TẠI HỘI NGHỊ XÚC TIẾN ĐẦU TƯ TỈNH THANH HÓA NĂM 2020</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</si>
</sst>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quot;.&quot;###&quot;,&quot;0&quot;.&quot;00_);\(&quot;.&quot;###&quot;,&quot;0&quot;.&quot;00\)"/>
    <numFmt numFmtId="176" formatCode="_-* ###&quot;,&quot;0&quot;.&quot;00\ _$_-;\-* ###&quot;,&quot;0&quot;.&quot;00\ _$_-;_-* &quot;-&quot;??\ _$_-;_-@_-"/>
    <numFmt numFmtId="177" formatCode="_-* #,##0_-;\-* #,##0_-;_-* &quot;-&quot;_-;_-@_-"/>
    <numFmt numFmtId="178" formatCode="_-* #,##0.00_-;\-* #,##0.00_-;_-* &quot;-&quot;??_-;_-@_-"/>
    <numFmt numFmtId="179" formatCode="_ &quot;\&quot;* #,##0_ ;_ &quot;\&quot;* \-#,##0_ ;_ &quot;\&quot;* &quot;-&quot;_ ;_ @_ "/>
    <numFmt numFmtId="180" formatCode="_ &quot;\&quot;* #,##0.00_ ;_ &quot;\&quot;* \-#,##0.00_ ;_ &quot;\&quot;* &quot;-&quot;??_ ;_ @_ "/>
    <numFmt numFmtId="181" formatCode="_ * #,##0_ ;_ * \-#,##0_ ;_ * &quot;-&quot;_ ;_ @_ "/>
    <numFmt numFmtId="182" formatCode="_ * #,##0.00_ ;_ * \-#,##0.00_ ;_ * &quot;-&quot;??_ ;_ @_ "/>
    <numFmt numFmtId="183" formatCode="\$#,##0\ ;\(\$#,##0\)"/>
    <numFmt numFmtId="184" formatCode="_-* #,##0\ _D_M_-;\-* #,##0\ _D_M_-;_-* &quot;-&quot;\ _D_M_-;_-@_-"/>
    <numFmt numFmtId="185" formatCode="_-* #,##0.00\ _D_M_-;\-* #,##0.00\ _D_M_-;_-* &quot;-&quot;??\ _D_M_-;_-@_-"/>
    <numFmt numFmtId="186" formatCode="_-[$€-2]* #,##0.00_-;\-[$€-2]* #,##0.00_-;_-[$€-2]* &quot;-&quot;??_-"/>
    <numFmt numFmtId="187" formatCode="#."/>
    <numFmt numFmtId="188" formatCode="0.0000"/>
    <numFmt numFmtId="189" formatCode="#,##0\ &quot;$&quot;_);[Red]\(#,##0\ &quot;$&quot;\)"/>
    <numFmt numFmtId="190" formatCode="_-* #,##0\ &quot;kr&quot;_-;\-* #,##0\ &quot;kr&quot;_-;_-* &quot;-&quot;\ &quot;kr&quot;_-;_-@_-"/>
    <numFmt numFmtId="191" formatCode="_-* #,##0.00\ _ã_ð_í_._-;\-* #,##0.00\ _ã_ð_í_._-;_-* &quot;-&quot;??\ _ã_ð_í_._-;_-@_-"/>
    <numFmt numFmtId="192" formatCode="#,##0.00\ &quot;F&quot;;[Red]\-#,##0.00\ &quot;F&quot;"/>
    <numFmt numFmtId="193" formatCode="_-* #,##0\ &quot;F&quot;_-;\-* #,##0\ &quot;F&quot;_-;_-* &quot;-&quot;\ &quot;F&quot;_-;_-@_-"/>
    <numFmt numFmtId="194" formatCode="0.000\ "/>
    <numFmt numFmtId="195" formatCode="#,##0\ &quot;Lt&quot;;[Red]\-#,##0\ &quot;Lt&quot;"/>
    <numFmt numFmtId="196" formatCode="#,##0\ &quot;F&quot;;[Red]\-#,##0\ &quot;F&quot;"/>
    <numFmt numFmtId="197" formatCode="#,##0.00\ &quot;F&quot;;\-#,##0.00\ &quot;F&quot;"/>
    <numFmt numFmtId="198" formatCode="_-* #,##0\ &quot;DM&quot;_-;\-* #,##0\ &quot;DM&quot;_-;_-* &quot;-&quot;\ &quot;DM&quot;_-;_-@_-"/>
    <numFmt numFmtId="199" formatCode="_-* #,##0.00\ &quot;DM&quot;_-;\-* #,##0.00\ &quot;DM&quot;_-;_-* &quot;-&quot;??\ &quot;DM&quot;_-;_-@_-"/>
    <numFmt numFmtId="200" formatCode="&quot;\&quot;#,##0.00;[Red]&quot;\&quot;\-#,##0.00"/>
    <numFmt numFmtId="201" formatCode="&quot;\&quot;#,##0;[Red]&quot;\&quot;\-#,##0"/>
    <numFmt numFmtId="202" formatCode="_-&quot;$&quot;* #,##0_-;\-&quot;$&quot;* #,##0_-;_-&quot;$&quot;* &quot;-&quot;_-;_-@_-"/>
    <numFmt numFmtId="203" formatCode="&quot;$&quot;#,##0;[Red]\-&quot;$&quot;#,##0"/>
    <numFmt numFmtId="204" formatCode="_-&quot;$&quot;* #,##0.00_-;\-&quot;$&quot;* #,##0.00_-;_-&quot;$&quot;* &quot;-&quot;??_-;_-@_-"/>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s>
  <fonts count="103">
    <font>
      <sz val="11"/>
      <color theme="1"/>
      <name val="Times New Roman"/>
      <family val="2"/>
    </font>
    <font>
      <sz val="11"/>
      <color indexed="8"/>
      <name val="Calibri"/>
      <family val="2"/>
    </font>
    <font>
      <sz val="12"/>
      <name val="Times New Roman"/>
      <family val="1"/>
    </font>
    <font>
      <sz val="10"/>
      <name val="Arial"/>
      <family val="2"/>
    </font>
    <font>
      <sz val="12"/>
      <name val=".VnTime"/>
      <family val="2"/>
    </font>
    <font>
      <sz val="12"/>
      <name val="돋움체"/>
      <family val="3"/>
    </font>
    <font>
      <sz val="14"/>
      <name val="??"/>
      <family val="3"/>
    </font>
    <font>
      <sz val="12"/>
      <name val="????"/>
      <family val="1"/>
    </font>
    <font>
      <sz val="12"/>
      <name val="Courier"/>
      <family val="3"/>
    </font>
    <font>
      <sz val="12"/>
      <name val="???"/>
      <family val="1"/>
    </font>
    <font>
      <sz val="12"/>
      <name val="|??¢¥¢¬¨Ï"/>
      <family val="1"/>
    </font>
    <font>
      <sz val="10"/>
      <name val="Helv"/>
      <family val="2"/>
    </font>
    <font>
      <sz val="10"/>
      <name val="MS Sans Serif"/>
      <family val="2"/>
    </font>
    <font>
      <sz val="9"/>
      <name val="‚l‚r –¾’©"/>
      <family val="1"/>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font>
    <font>
      <sz val="12"/>
      <name val="¹UAAA¼"/>
      <family val="3"/>
    </font>
    <font>
      <sz val="12"/>
      <name val="µ¸¿òÃ¼"/>
      <family val="3"/>
    </font>
    <font>
      <sz val="11"/>
      <name val="µ¸¿ò"/>
      <family val="0"/>
    </font>
    <font>
      <sz val="11"/>
      <name val="돋움"/>
      <family val="0"/>
    </font>
    <font>
      <b/>
      <sz val="10"/>
      <name val="Helv"/>
      <family val="2"/>
    </font>
    <font>
      <sz val="8"/>
      <name val="Arial"/>
      <family val="2"/>
    </font>
    <font>
      <b/>
      <sz val="12"/>
      <name val="Helv"/>
      <family val="2"/>
    </font>
    <font>
      <b/>
      <sz val="12"/>
      <name val="Arial"/>
      <family val="2"/>
    </font>
    <font>
      <b/>
      <sz val="1"/>
      <color indexed="8"/>
      <name val="Courier"/>
      <family val="3"/>
    </font>
    <font>
      <sz val="12"/>
      <name val="Arial"/>
      <family val="2"/>
    </font>
    <font>
      <b/>
      <sz val="11"/>
      <name val="Helv"/>
      <family val="2"/>
    </font>
    <font>
      <sz val="10"/>
      <name val=".VnArial"/>
      <family val="2"/>
    </font>
    <font>
      <sz val="9"/>
      <name val="Arial"/>
      <family val="2"/>
    </font>
    <font>
      <sz val="11"/>
      <color indexed="8"/>
      <name val="Helvetica Neue"/>
      <family val="0"/>
    </font>
    <font>
      <sz val="11"/>
      <name val="–¾’©"/>
      <family val="1"/>
    </font>
    <font>
      <sz val="13"/>
      <name val=".VnTime"/>
      <family val="2"/>
    </font>
    <font>
      <sz val="10"/>
      <name val="Times New Roman"/>
      <family val="1"/>
    </font>
    <font>
      <sz val="10"/>
      <name val=".VnAvant"/>
      <family val="2"/>
    </font>
    <font>
      <sz val="14"/>
      <name val=".VnArial"/>
      <family val="2"/>
    </font>
    <font>
      <sz val="10"/>
      <name val=" "/>
      <family val="1"/>
    </font>
    <font>
      <sz val="14"/>
      <name val="뼻뮝"/>
      <family val="3"/>
    </font>
    <font>
      <sz val="12"/>
      <name val="바탕체"/>
      <family val="3"/>
    </font>
    <font>
      <sz val="12"/>
      <name val="뼻뮝"/>
      <family val="1"/>
    </font>
    <font>
      <sz val="10"/>
      <name val="명조"/>
      <family val="3"/>
    </font>
    <font>
      <sz val="10"/>
      <name val="굴림체"/>
      <family val="3"/>
    </font>
    <font>
      <sz val="10"/>
      <name val="ＭＳ Ｐ明朝"/>
      <family val="1"/>
    </font>
    <font>
      <sz val="13.5"/>
      <name val="Times New Roman"/>
      <family val="1"/>
    </font>
    <font>
      <i/>
      <sz val="13.5"/>
      <color indexed="8"/>
      <name val="Times New Roman"/>
      <family val="1"/>
    </font>
    <font>
      <b/>
      <sz val="13.5"/>
      <name val="Times New Roman"/>
      <family val="1"/>
    </font>
    <font>
      <b/>
      <i/>
      <sz val="13.5"/>
      <name val="Times New Roman"/>
      <family val="1"/>
    </font>
    <font>
      <i/>
      <sz val="13.5"/>
      <name val="Times New Roman"/>
      <family val="1"/>
    </font>
    <font>
      <sz val="11"/>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5"/>
      <color indexed="8"/>
      <name val="Times New Roman"/>
      <family val="1"/>
    </font>
    <font>
      <sz val="13.5"/>
      <color indexed="8"/>
      <name val="Times New Roman"/>
      <family val="1"/>
    </font>
    <font>
      <sz val="13.5"/>
      <color indexed="10"/>
      <name val="Times New Roman"/>
      <family val="1"/>
    </font>
    <font>
      <b/>
      <sz val="13.5"/>
      <color indexed="10"/>
      <name val="Times New Roman"/>
      <family val="1"/>
    </font>
    <font>
      <b/>
      <i/>
      <sz val="13.5"/>
      <color indexed="8"/>
      <name val="Times New Roman"/>
      <family val="1"/>
    </font>
    <font>
      <b/>
      <i/>
      <sz val="13.5"/>
      <color indexed="10"/>
      <name val="Times New Roman"/>
      <family val="1"/>
    </font>
    <font>
      <i/>
      <sz val="13.5"/>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5"/>
      <color theme="1"/>
      <name val="Times New Roman"/>
      <family val="1"/>
    </font>
    <font>
      <sz val="13.5"/>
      <color theme="1"/>
      <name val="Times New Roman"/>
      <family val="1"/>
    </font>
    <font>
      <sz val="13.5"/>
      <color rgb="FFFF0000"/>
      <name val="Times New Roman"/>
      <family val="1"/>
    </font>
    <font>
      <b/>
      <sz val="13.5"/>
      <color rgb="FFFF0000"/>
      <name val="Times New Roman"/>
      <family val="1"/>
    </font>
    <font>
      <b/>
      <i/>
      <sz val="13.5"/>
      <color theme="1"/>
      <name val="Times New Roman"/>
      <family val="1"/>
    </font>
    <font>
      <b/>
      <i/>
      <sz val="13.5"/>
      <color rgb="FFFF0000"/>
      <name val="Times New Roman"/>
      <family val="1"/>
    </font>
    <font>
      <i/>
      <sz val="13.5"/>
      <color theme="1"/>
      <name val="Times New Roman"/>
      <family val="1"/>
    </font>
    <font>
      <i/>
      <sz val="13.5"/>
      <color rgb="FFFF0000"/>
      <name val="Times New Roman"/>
      <family val="1"/>
    </font>
  </fonts>
  <fills count="35">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color indexed="63"/>
      </left>
      <right>
        <color indexed="63"/>
      </right>
      <top style="thin">
        <color theme="4"/>
      </top>
      <bottom style="double">
        <color theme="4"/>
      </bottom>
    </border>
    <border>
      <left/>
      <right/>
      <top/>
      <bottom style="hair"/>
    </border>
    <border>
      <left style="thin"/>
      <right style="thin"/>
      <top style="thin"/>
      <bottom>
        <color indexed="63"/>
      </bottom>
    </border>
    <border>
      <left style="thin"/>
      <right style="thin"/>
      <top style="hair"/>
      <bottom style="hair"/>
    </border>
    <border>
      <left style="thin"/>
      <right style="thin"/>
      <top style="hair"/>
      <bottom style="thin"/>
    </border>
  </borders>
  <cellStyleXfs count="219">
    <xf numFmtId="0" fontId="0" fillId="0" borderId="0">
      <alignment/>
      <protection/>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3" fontId="5" fillId="0" borderId="1">
      <alignment/>
      <protection/>
    </xf>
    <xf numFmtId="175" fontId="4" fillId="0" borderId="0" applyFont="0" applyFill="0" applyBorder="0" applyAlignment="0" applyProtection="0"/>
    <xf numFmtId="0" fontId="6" fillId="0" borderId="0" applyFont="0" applyFill="0" applyBorder="0" applyAlignment="0" applyProtection="0"/>
    <xf numFmtId="176" fontId="4" fillId="0" borderId="0" applyFont="0" applyFill="0" applyBorder="0" applyAlignment="0" applyProtection="0"/>
    <xf numFmtId="0" fontId="3" fillId="0" borderId="0" applyNumberFormat="0" applyFill="0" applyBorder="0" applyAlignment="0" applyProtection="0"/>
    <xf numFmtId="40" fontId="6" fillId="0" borderId="0" applyFont="0" applyFill="0" applyBorder="0" applyAlignment="0" applyProtection="0"/>
    <xf numFmtId="38" fontId="6"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42" fontId="8" fillId="0" borderId="0" applyFont="0" applyFill="0" applyBorder="0" applyAlignment="0" applyProtection="0"/>
    <xf numFmtId="0" fontId="9"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lignment/>
      <protection/>
    </xf>
    <xf numFmtId="0" fontId="3" fillId="0" borderId="0" applyNumberFormat="0" applyFill="0" applyBorder="0" applyAlignment="0" applyProtection="0"/>
    <xf numFmtId="0" fontId="11" fillId="0" borderId="0">
      <alignment/>
      <protection/>
    </xf>
    <xf numFmtId="0" fontId="12" fillId="0" borderId="0">
      <alignment/>
      <protection/>
    </xf>
    <xf numFmtId="0" fontId="3" fillId="0" borderId="0">
      <alignment/>
      <protection/>
    </xf>
    <xf numFmtId="0" fontId="13" fillId="0" borderId="0">
      <alignment/>
      <protection/>
    </xf>
    <xf numFmtId="0" fontId="3" fillId="0" borderId="0">
      <alignment/>
      <protection/>
    </xf>
    <xf numFmtId="0" fontId="3" fillId="0" borderId="0">
      <alignment/>
      <protection/>
    </xf>
    <xf numFmtId="3" fontId="5" fillId="0" borderId="1">
      <alignment/>
      <protection/>
    </xf>
    <xf numFmtId="3" fontId="5" fillId="0" borderId="1">
      <alignment/>
      <protection/>
    </xf>
    <xf numFmtId="0" fontId="14" fillId="2" borderId="0">
      <alignment/>
      <protection/>
    </xf>
    <xf numFmtId="0" fontId="15" fillId="2" borderId="0">
      <alignment/>
      <protection/>
    </xf>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16" fillId="2" borderId="0">
      <alignment/>
      <protection/>
    </xf>
    <xf numFmtId="0" fontId="17" fillId="0" borderId="0">
      <alignment wrapText="1"/>
      <protection/>
    </xf>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18" fillId="0" borderId="0">
      <alignment/>
      <protection/>
    </xf>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179" fontId="19" fillId="0" borderId="0" applyFont="0" applyFill="0" applyBorder="0" applyAlignment="0" applyProtection="0"/>
    <xf numFmtId="0" fontId="20" fillId="0" borderId="0" applyFont="0" applyFill="0" applyBorder="0" applyAlignment="0" applyProtection="0"/>
    <xf numFmtId="180" fontId="19" fillId="0" borderId="0" applyFont="0" applyFill="0" applyBorder="0" applyAlignment="0" applyProtection="0"/>
    <xf numFmtId="0" fontId="20" fillId="0" borderId="0" applyFont="0" applyFill="0" applyBorder="0" applyAlignment="0" applyProtection="0"/>
    <xf numFmtId="181" fontId="19" fillId="0" borderId="0" applyFont="0" applyFill="0" applyBorder="0" applyAlignment="0" applyProtection="0"/>
    <xf numFmtId="0" fontId="20" fillId="0" borderId="0" applyFont="0" applyFill="0" applyBorder="0" applyAlignment="0" applyProtection="0"/>
    <xf numFmtId="182" fontId="19" fillId="0" borderId="0" applyFont="0" applyFill="0" applyBorder="0" applyAlignment="0" applyProtection="0"/>
    <xf numFmtId="0" fontId="20" fillId="0" borderId="0" applyFont="0" applyFill="0" applyBorder="0" applyAlignment="0" applyProtection="0"/>
    <xf numFmtId="0" fontId="79" fillId="27" borderId="0" applyNumberFormat="0" applyBorder="0" applyAlignment="0" applyProtection="0"/>
    <xf numFmtId="0" fontId="20" fillId="0" borderId="0">
      <alignment/>
      <protection/>
    </xf>
    <xf numFmtId="0" fontId="21" fillId="0" borderId="0">
      <alignment/>
      <protection/>
    </xf>
    <xf numFmtId="0" fontId="20" fillId="0" borderId="0">
      <alignment/>
      <protection/>
    </xf>
    <xf numFmtId="0" fontId="22" fillId="0" borderId="0">
      <alignment/>
      <protection/>
    </xf>
    <xf numFmtId="0" fontId="23" fillId="0" borderId="0" applyFill="0" applyBorder="0" applyAlignment="0">
      <protection/>
    </xf>
    <xf numFmtId="0" fontId="80" fillId="28" borderId="2" applyNumberFormat="0" applyAlignment="0" applyProtection="0"/>
    <xf numFmtId="0" fontId="24" fillId="0" borderId="0">
      <alignment/>
      <protection/>
    </xf>
    <xf numFmtId="0" fontId="81" fillId="29" borderId="3" applyNumberFormat="0" applyAlignment="0" applyProtection="0"/>
    <xf numFmtId="0" fontId="3" fillId="0" borderId="0">
      <alignment/>
      <protection/>
    </xf>
    <xf numFmtId="43" fontId="77" fillId="0" borderId="0" applyFont="0" applyFill="0" applyBorder="0" applyAlignment="0" applyProtection="0"/>
    <xf numFmtId="41" fontId="77"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3" fontId="3" fillId="0" borderId="0" applyFont="0" applyFill="0" applyBorder="0" applyAlignment="0" applyProtection="0"/>
    <xf numFmtId="44" fontId="77" fillId="0" borderId="0" applyFont="0" applyFill="0" applyBorder="0" applyAlignment="0" applyProtection="0"/>
    <xf numFmtId="42" fontId="77"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6" fontId="4" fillId="0" borderId="0" applyFont="0" applyFill="0" applyBorder="0" applyAlignment="0" applyProtection="0"/>
    <xf numFmtId="0" fontId="82" fillId="0" borderId="0" applyNumberFormat="0" applyFill="0" applyBorder="0" applyAlignment="0" applyProtection="0"/>
    <xf numFmtId="2" fontId="3" fillId="0" borderId="0" applyFont="0" applyFill="0" applyBorder="0" applyAlignment="0" applyProtection="0"/>
    <xf numFmtId="0" fontId="83" fillId="30" borderId="0" applyNumberFormat="0" applyBorder="0" applyAlignment="0" applyProtection="0"/>
    <xf numFmtId="38" fontId="25" fillId="31" borderId="0" applyNumberFormat="0" applyBorder="0" applyAlignment="0" applyProtection="0"/>
    <xf numFmtId="0" fontId="26" fillId="0" borderId="0">
      <alignment horizontal="left"/>
      <protection/>
    </xf>
    <xf numFmtId="0" fontId="27" fillId="0" borderId="4" applyNumberFormat="0" applyAlignment="0" applyProtection="0"/>
    <xf numFmtId="0" fontId="27" fillId="0" borderId="5">
      <alignment horizontal="left" vertical="center"/>
      <protection/>
    </xf>
    <xf numFmtId="0" fontId="84" fillId="0" borderId="6" applyNumberFormat="0" applyFill="0" applyAlignment="0" applyProtection="0"/>
    <xf numFmtId="0" fontId="85" fillId="0" borderId="7" applyNumberFormat="0" applyFill="0" applyAlignment="0" applyProtection="0"/>
    <xf numFmtId="0" fontId="86" fillId="0" borderId="8" applyNumberFormat="0" applyFill="0" applyAlignment="0" applyProtection="0"/>
    <xf numFmtId="0" fontId="86" fillId="0" borderId="0" applyNumberFormat="0" applyFill="0" applyBorder="0" applyAlignment="0" applyProtection="0"/>
    <xf numFmtId="187" fontId="28" fillId="0" borderId="0">
      <alignment/>
      <protection locked="0"/>
    </xf>
    <xf numFmtId="187" fontId="28" fillId="0" borderId="0">
      <alignment/>
      <protection locked="0"/>
    </xf>
    <xf numFmtId="0" fontId="87" fillId="32" borderId="2" applyNumberFormat="0" applyAlignment="0" applyProtection="0"/>
    <xf numFmtId="10" fontId="25" fillId="31" borderId="1" applyNumberFormat="0" applyBorder="0" applyAlignment="0" applyProtection="0"/>
    <xf numFmtId="0" fontId="1" fillId="0" borderId="0">
      <alignment/>
      <protection/>
    </xf>
    <xf numFmtId="0" fontId="1" fillId="0" borderId="0">
      <alignment/>
      <protection/>
    </xf>
    <xf numFmtId="0" fontId="29" fillId="0" borderId="0">
      <alignment/>
      <protection/>
    </xf>
    <xf numFmtId="0" fontId="88" fillId="0" borderId="9" applyNumberFormat="0" applyFill="0" applyAlignment="0" applyProtection="0"/>
    <xf numFmtId="38" fontId="12" fillId="0" borderId="0" applyFont="0" applyFill="0" applyBorder="0" applyAlignment="0" applyProtection="0"/>
    <xf numFmtId="4" fontId="11"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0" fontId="30" fillId="0" borderId="10">
      <alignment/>
      <protection/>
    </xf>
    <xf numFmtId="188" fontId="4" fillId="0" borderId="11">
      <alignment/>
      <protection/>
    </xf>
    <xf numFmtId="189" fontId="12" fillId="0" borderId="0" applyFont="0" applyFill="0" applyBorder="0" applyAlignment="0" applyProtection="0"/>
    <xf numFmtId="190" fontId="31" fillId="0" borderId="0" applyFont="0" applyFill="0" applyBorder="0" applyAlignment="0" applyProtection="0"/>
    <xf numFmtId="0" fontId="29" fillId="0" borderId="0" applyNumberFormat="0" applyFont="0" applyFill="0" applyAlignment="0">
      <protection/>
    </xf>
    <xf numFmtId="0" fontId="89" fillId="33" borderId="0" applyNumberFormat="0" applyBorder="0" applyAlignment="0" applyProtection="0"/>
    <xf numFmtId="191" fontId="4" fillId="0" borderId="0">
      <alignment/>
      <protection/>
    </xf>
    <xf numFmtId="0" fontId="77"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32" fillId="0" borderId="0" applyProtection="0">
      <alignment/>
    </xf>
    <xf numFmtId="0" fontId="32" fillId="0" borderId="0" applyProtection="0">
      <alignment/>
    </xf>
    <xf numFmtId="0" fontId="32" fillId="0" borderId="0" applyProtection="0">
      <alignment/>
    </xf>
    <xf numFmtId="0" fontId="32" fillId="0" borderId="0" applyProtection="0">
      <alignment/>
    </xf>
    <xf numFmtId="0" fontId="32" fillId="0" borderId="0" applyProtection="0">
      <alignment/>
    </xf>
    <xf numFmtId="0" fontId="90" fillId="0" borderId="0">
      <alignment/>
      <protection/>
    </xf>
    <xf numFmtId="0" fontId="3" fillId="0" borderId="0">
      <alignment/>
      <protection/>
    </xf>
    <xf numFmtId="0" fontId="77" fillId="0" borderId="0">
      <alignment/>
      <protection/>
    </xf>
    <xf numFmtId="0" fontId="77" fillId="0" borderId="0">
      <alignment/>
      <protection/>
    </xf>
    <xf numFmtId="0" fontId="3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3" fillId="0" borderId="0" applyNumberFormat="0" applyFill="0" applyBorder="0" applyProtection="0">
      <alignment vertical="top"/>
    </xf>
    <xf numFmtId="0" fontId="4"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11" fillId="31" borderId="0">
      <alignment/>
      <protection/>
    </xf>
    <xf numFmtId="0" fontId="77" fillId="34" borderId="12" applyNumberFormat="0" applyFont="0" applyAlignment="0" applyProtection="0"/>
    <xf numFmtId="178" fontId="34" fillId="0" borderId="0" applyFont="0" applyFill="0" applyBorder="0" applyAlignment="0" applyProtection="0"/>
    <xf numFmtId="177" fontId="34"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 fillId="0" borderId="0" applyFont="0" applyFill="0" applyBorder="0" applyAlignment="0" applyProtection="0"/>
    <xf numFmtId="0" fontId="36" fillId="0" borderId="0">
      <alignment/>
      <protection/>
    </xf>
    <xf numFmtId="0" fontId="91" fillId="28" borderId="13" applyNumberFormat="0" applyAlignment="0" applyProtection="0"/>
    <xf numFmtId="9" fontId="77"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4" fillId="0" borderId="14">
      <alignment horizontal="center"/>
      <protection/>
    </xf>
    <xf numFmtId="0" fontId="18" fillId="0" borderId="0" applyNumberFormat="0" applyFill="0" applyBorder="0" applyAlignment="0" applyProtection="0"/>
    <xf numFmtId="0" fontId="30" fillId="0" borderId="0">
      <alignment/>
      <protection/>
    </xf>
    <xf numFmtId="192" fontId="35" fillId="0" borderId="15">
      <alignment horizontal="right" vertical="center"/>
      <protection/>
    </xf>
    <xf numFmtId="193" fontId="35" fillId="0" borderId="15">
      <alignment horizontal="center"/>
      <protection/>
    </xf>
    <xf numFmtId="0" fontId="35" fillId="0" borderId="0" applyNumberFormat="0" applyFill="0" applyBorder="0" applyAlignment="0" applyProtection="0"/>
    <xf numFmtId="0" fontId="3" fillId="0" borderId="0" applyNumberFormat="0" applyFill="0" applyBorder="0" applyAlignment="0" applyProtection="0"/>
    <xf numFmtId="0" fontId="92" fillId="0" borderId="0" applyNumberFormat="0" applyFill="0" applyBorder="0" applyAlignment="0" applyProtection="0"/>
    <xf numFmtId="0" fontId="93" fillId="0" borderId="16" applyNumberFormat="0" applyFill="0" applyAlignment="0" applyProtection="0"/>
    <xf numFmtId="194" fontId="37" fillId="0" borderId="0" applyFont="0" applyFill="0" applyBorder="0" applyAlignment="0" applyProtection="0"/>
    <xf numFmtId="195" fontId="31" fillId="0" borderId="0" applyFont="0" applyFill="0" applyBorder="0" applyAlignment="0" applyProtection="0"/>
    <xf numFmtId="196" fontId="35" fillId="0" borderId="0">
      <alignment/>
      <protection/>
    </xf>
    <xf numFmtId="197" fontId="35" fillId="0" borderId="1">
      <alignment/>
      <protection/>
    </xf>
    <xf numFmtId="198" fontId="3" fillId="0" borderId="0" applyFont="0" applyFill="0" applyBorder="0" applyAlignment="0" applyProtection="0"/>
    <xf numFmtId="199" fontId="3" fillId="0" borderId="0" applyFont="0" applyFill="0" applyBorder="0" applyAlignment="0" applyProtection="0"/>
    <xf numFmtId="0" fontId="94" fillId="0" borderId="0" applyNumberFormat="0" applyFill="0" applyBorder="0" applyAlignment="0" applyProtection="0"/>
    <xf numFmtId="0" fontId="38" fillId="0" borderId="0" applyNumberForma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 fillId="0" borderId="0">
      <alignment vertical="center"/>
      <protection/>
    </xf>
    <xf numFmtId="40" fontId="40" fillId="0" borderId="0" applyFont="0" applyFill="0" applyBorder="0" applyAlignment="0" applyProtection="0"/>
    <xf numFmtId="3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9" fontId="41" fillId="0" borderId="0" applyFont="0" applyFill="0" applyBorder="0" applyAlignment="0" applyProtection="0"/>
    <xf numFmtId="0" fontId="42" fillId="0" borderId="0">
      <alignment/>
      <protection/>
    </xf>
    <xf numFmtId="0" fontId="43" fillId="0" borderId="17">
      <alignment/>
      <protection/>
    </xf>
    <xf numFmtId="0" fontId="41" fillId="0" borderId="0" applyFont="0" applyFill="0" applyBorder="0" applyAlignment="0" applyProtection="0"/>
    <xf numFmtId="0" fontId="41" fillId="0" borderId="0" applyFont="0" applyFill="0" applyBorder="0" applyAlignment="0" applyProtection="0"/>
    <xf numFmtId="200" fontId="41" fillId="0" borderId="0" applyFont="0" applyFill="0" applyBorder="0" applyAlignment="0" applyProtection="0"/>
    <xf numFmtId="201" fontId="41" fillId="0" borderId="0" applyFont="0" applyFill="0" applyBorder="0" applyAlignment="0" applyProtection="0"/>
    <xf numFmtId="0" fontId="44" fillId="0" borderId="0">
      <alignment/>
      <protection/>
    </xf>
    <xf numFmtId="0" fontId="29" fillId="0" borderId="0">
      <alignment/>
      <protection/>
    </xf>
    <xf numFmtId="177" fontId="32" fillId="0" borderId="0" applyFont="0" applyFill="0" applyBorder="0" applyAlignment="0" applyProtection="0"/>
    <xf numFmtId="178" fontId="32" fillId="0" borderId="0" applyFont="0" applyFill="0" applyBorder="0" applyAlignment="0" applyProtection="0"/>
    <xf numFmtId="169" fontId="3" fillId="0" borderId="0" applyFont="0" applyFill="0" applyBorder="0" applyAlignment="0" applyProtection="0"/>
    <xf numFmtId="0" fontId="45" fillId="0" borderId="0">
      <alignment/>
      <protection/>
    </xf>
    <xf numFmtId="202" fontId="32" fillId="0" borderId="0" applyFont="0" applyFill="0" applyBorder="0" applyAlignment="0" applyProtection="0"/>
    <xf numFmtId="203" fontId="8" fillId="0" borderId="0" applyFont="0" applyFill="0" applyBorder="0" applyAlignment="0" applyProtection="0"/>
    <xf numFmtId="204" fontId="32" fillId="0" borderId="0" applyFont="0" applyFill="0" applyBorder="0" applyAlignment="0" applyProtection="0"/>
    <xf numFmtId="178" fontId="12" fillId="0" borderId="0" applyNumberFormat="0" applyFont="0" applyFill="0" applyBorder="0" applyAlignment="0" applyProtection="0"/>
  </cellStyleXfs>
  <cellXfs count="70">
    <xf numFmtId="0" fontId="0" fillId="0" borderId="0" xfId="0" applyAlignment="1">
      <alignment/>
    </xf>
    <xf numFmtId="0" fontId="95" fillId="0" borderId="0" xfId="0" applyFont="1" applyFill="1" applyAlignment="1">
      <alignment horizontal="center" vertical="top" wrapText="1"/>
    </xf>
    <xf numFmtId="0" fontId="96" fillId="0" borderId="0" xfId="0" applyFont="1" applyFill="1" applyAlignment="1">
      <alignment/>
    </xf>
    <xf numFmtId="0" fontId="96" fillId="0" borderId="0" xfId="0" applyFont="1" applyFill="1" applyAlignment="1">
      <alignment horizontal="center"/>
    </xf>
    <xf numFmtId="0" fontId="46" fillId="0" borderId="0" xfId="0" applyFont="1" applyFill="1" applyAlignment="1">
      <alignment/>
    </xf>
    <xf numFmtId="0" fontId="97" fillId="0" borderId="0" xfId="0" applyFont="1" applyFill="1" applyAlignment="1">
      <alignment/>
    </xf>
    <xf numFmtId="0" fontId="95"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98" fillId="0" borderId="0" xfId="0" applyFont="1" applyFill="1" applyBorder="1" applyAlignment="1">
      <alignment horizontal="center" vertical="center" wrapText="1"/>
    </xf>
    <xf numFmtId="0" fontId="96" fillId="0" borderId="0" xfId="0" applyFont="1" applyFill="1" applyAlignment="1">
      <alignment horizontal="center" vertical="center"/>
    </xf>
    <xf numFmtId="0" fontId="99" fillId="0" borderId="18"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99" fillId="0"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3" fontId="95" fillId="0" borderId="11" xfId="0" applyNumberFormat="1" applyFont="1" applyFill="1" applyBorder="1" applyAlignment="1">
      <alignment horizontal="right" vertical="center" wrapText="1"/>
    </xf>
    <xf numFmtId="3" fontId="95"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100" fillId="0" borderId="0" xfId="0" applyFont="1" applyFill="1" applyBorder="1" applyAlignment="1">
      <alignment horizontal="center" vertical="center" wrapText="1"/>
    </xf>
    <xf numFmtId="43" fontId="101" fillId="0" borderId="0" xfId="86" applyFont="1" applyFill="1" applyAlignment="1">
      <alignment horizontal="center" vertical="center"/>
    </xf>
    <xf numFmtId="0" fontId="101" fillId="0" borderId="0" xfId="0" applyFont="1" applyFill="1" applyAlignment="1">
      <alignment horizontal="center" vertical="center"/>
    </xf>
    <xf numFmtId="3" fontId="101" fillId="0" borderId="0" xfId="0" applyNumberFormat="1" applyFont="1" applyFill="1" applyAlignment="1">
      <alignment horizontal="center" vertical="center"/>
    </xf>
    <xf numFmtId="0" fontId="95" fillId="0" borderId="19" xfId="0" applyFont="1" applyFill="1" applyBorder="1" applyAlignment="1">
      <alignment horizontal="center" vertical="top" wrapText="1"/>
    </xf>
    <xf numFmtId="0" fontId="95" fillId="0" borderId="19" xfId="0" applyFont="1" applyFill="1" applyBorder="1" applyAlignment="1">
      <alignment horizontal="justify" vertical="top" wrapText="1"/>
    </xf>
    <xf numFmtId="3" fontId="95" fillId="0" borderId="19" xfId="0" applyNumberFormat="1" applyFont="1" applyFill="1" applyBorder="1" applyAlignment="1">
      <alignment horizontal="right" vertical="top" wrapText="1"/>
    </xf>
    <xf numFmtId="3" fontId="95" fillId="0" borderId="19" xfId="0" applyNumberFormat="1" applyFont="1" applyFill="1" applyBorder="1" applyAlignment="1">
      <alignment horizontal="center" vertical="top" wrapText="1"/>
    </xf>
    <xf numFmtId="0" fontId="48" fillId="0" borderId="19" xfId="0" applyFont="1" applyFill="1" applyBorder="1" applyAlignment="1">
      <alignment horizontal="center" vertical="top" wrapText="1"/>
    </xf>
    <xf numFmtId="0" fontId="98" fillId="0" borderId="0" xfId="0" applyFont="1" applyFill="1" applyBorder="1" applyAlignment="1">
      <alignment horizontal="center" vertical="top" wrapText="1"/>
    </xf>
    <xf numFmtId="43" fontId="96" fillId="0" borderId="0" xfId="86" applyFont="1" applyFill="1" applyAlignment="1">
      <alignment/>
    </xf>
    <xf numFmtId="43" fontId="96" fillId="0" borderId="0" xfId="0" applyNumberFormat="1" applyFont="1" applyFill="1" applyAlignment="1">
      <alignment/>
    </xf>
    <xf numFmtId="0" fontId="96" fillId="0" borderId="19" xfId="0" applyFont="1" applyFill="1" applyBorder="1" applyAlignment="1">
      <alignment horizontal="center" vertical="top" wrapText="1"/>
    </xf>
    <xf numFmtId="0" fontId="96" fillId="0" borderId="19" xfId="0" applyFont="1" applyFill="1" applyBorder="1" applyAlignment="1">
      <alignment horizontal="justify" vertical="top" wrapText="1"/>
    </xf>
    <xf numFmtId="0" fontId="96" fillId="0" borderId="19" xfId="0" applyFont="1" applyFill="1" applyBorder="1" applyAlignment="1" quotePrefix="1">
      <alignment horizontal="center" vertical="top" wrapText="1"/>
    </xf>
    <xf numFmtId="3" fontId="96" fillId="0" borderId="19" xfId="0" applyNumberFormat="1" applyFont="1" applyFill="1" applyBorder="1" applyAlignment="1">
      <alignment horizontal="right" vertical="top" wrapText="1"/>
    </xf>
    <xf numFmtId="3" fontId="96" fillId="0" borderId="19" xfId="0" applyNumberFormat="1" applyFont="1" applyFill="1" applyBorder="1" applyAlignment="1">
      <alignment horizontal="center" vertical="top" wrapText="1"/>
    </xf>
    <xf numFmtId="0" fontId="46" fillId="0" borderId="19" xfId="0" applyFont="1" applyFill="1" applyBorder="1" applyAlignment="1">
      <alignment horizontal="center" vertical="top" wrapText="1"/>
    </xf>
    <xf numFmtId="0" fontId="97" fillId="0" borderId="0" xfId="0" applyFont="1" applyFill="1" applyBorder="1" applyAlignment="1">
      <alignment horizontal="center" vertical="top" wrapText="1"/>
    </xf>
    <xf numFmtId="1" fontId="96" fillId="0" borderId="0" xfId="0" applyNumberFormat="1" applyFont="1" applyFill="1" applyAlignment="1">
      <alignment/>
    </xf>
    <xf numFmtId="0" fontId="46" fillId="0" borderId="19" xfId="0" applyFont="1" applyFill="1" applyBorder="1" applyAlignment="1" quotePrefix="1">
      <alignment horizontal="justify" vertical="top" wrapText="1"/>
    </xf>
    <xf numFmtId="0" fontId="97" fillId="0" borderId="0" xfId="0" applyFont="1" applyFill="1" applyBorder="1" applyAlignment="1" quotePrefix="1">
      <alignment horizontal="center" vertical="top" wrapText="1"/>
    </xf>
    <xf numFmtId="172" fontId="96" fillId="0" borderId="19" xfId="0" applyNumberFormat="1" applyFont="1" applyFill="1" applyBorder="1" applyAlignment="1">
      <alignment horizontal="center" vertical="top" wrapText="1"/>
    </xf>
    <xf numFmtId="3" fontId="96" fillId="0" borderId="0" xfId="0" applyNumberFormat="1" applyFont="1" applyFill="1" applyAlignment="1">
      <alignment/>
    </xf>
    <xf numFmtId="3" fontId="46" fillId="0" borderId="19" xfId="0" applyNumberFormat="1" applyFont="1" applyFill="1" applyBorder="1" applyAlignment="1" quotePrefix="1">
      <alignment horizontal="center" vertical="top" wrapText="1"/>
    </xf>
    <xf numFmtId="3" fontId="96" fillId="0" borderId="0" xfId="0" applyNumberFormat="1" applyFont="1" applyFill="1" applyBorder="1" applyAlignment="1">
      <alignment horizontal="center" vertical="top" wrapText="1"/>
    </xf>
    <xf numFmtId="172" fontId="96" fillId="0" borderId="0" xfId="0" applyNumberFormat="1" applyFont="1" applyFill="1" applyAlignment="1">
      <alignment/>
    </xf>
    <xf numFmtId="0" fontId="96" fillId="0" borderId="19" xfId="0" applyFont="1" applyBorder="1" applyAlignment="1">
      <alignment horizontal="justify" vertical="top" wrapText="1"/>
    </xf>
    <xf numFmtId="0" fontId="96" fillId="0" borderId="19" xfId="0" applyFont="1" applyBorder="1" applyAlignment="1">
      <alignment horizontal="center" vertical="top" wrapText="1"/>
    </xf>
    <xf numFmtId="3" fontId="96" fillId="0" borderId="19" xfId="0" applyNumberFormat="1" applyFont="1" applyBorder="1" applyAlignment="1">
      <alignment horizontal="center" vertical="top" wrapText="1"/>
    </xf>
    <xf numFmtId="3" fontId="96" fillId="0" borderId="19" xfId="0" applyNumberFormat="1" applyFont="1" applyBorder="1" applyAlignment="1">
      <alignment horizontal="right" vertical="top" wrapText="1"/>
    </xf>
    <xf numFmtId="0" fontId="46" fillId="0" borderId="19" xfId="0" applyFont="1" applyFill="1" applyBorder="1" applyAlignment="1" quotePrefix="1">
      <alignment horizontal="left" vertical="top" wrapText="1"/>
    </xf>
    <xf numFmtId="174" fontId="96" fillId="0" borderId="0" xfId="0" applyNumberFormat="1" applyFont="1" applyFill="1" applyAlignment="1">
      <alignment/>
    </xf>
    <xf numFmtId="0" fontId="96" fillId="0" borderId="0" xfId="0" applyFont="1" applyFill="1" applyBorder="1" applyAlignment="1">
      <alignment horizontal="center" vertical="top" wrapText="1"/>
    </xf>
    <xf numFmtId="0" fontId="46" fillId="0" borderId="20" xfId="0" applyFont="1" applyFill="1" applyBorder="1" applyAlignment="1">
      <alignment horizontal="center" vertical="top" wrapText="1"/>
    </xf>
    <xf numFmtId="0" fontId="46" fillId="0" borderId="20" xfId="0" applyFont="1" applyFill="1" applyBorder="1" applyAlignment="1">
      <alignment horizontal="justify" vertical="top" wrapText="1"/>
    </xf>
    <xf numFmtId="0" fontId="96" fillId="0" borderId="20" xfId="0" applyFont="1" applyFill="1" applyBorder="1" applyAlignment="1">
      <alignment horizontal="center" vertical="top" wrapText="1"/>
    </xf>
    <xf numFmtId="3" fontId="46" fillId="0" borderId="20" xfId="0" applyNumberFormat="1" applyFont="1" applyFill="1" applyBorder="1" applyAlignment="1">
      <alignment horizontal="right" vertical="top" wrapText="1"/>
    </xf>
    <xf numFmtId="3" fontId="96" fillId="0" borderId="20" xfId="0" applyNumberFormat="1" applyFont="1" applyFill="1" applyBorder="1" applyAlignment="1">
      <alignment horizontal="center" vertical="top" wrapText="1"/>
    </xf>
    <xf numFmtId="0" fontId="101" fillId="0" borderId="0" xfId="0" applyFont="1" applyFill="1" applyAlignment="1">
      <alignment/>
    </xf>
    <xf numFmtId="0" fontId="101" fillId="0" borderId="0" xfId="0" applyFont="1" applyFill="1" applyAlignment="1">
      <alignment horizontal="center"/>
    </xf>
    <xf numFmtId="0" fontId="50" fillId="0" borderId="0" xfId="0" applyFont="1" applyFill="1" applyAlignment="1">
      <alignment/>
    </xf>
    <xf numFmtId="0" fontId="102" fillId="0" borderId="0" xfId="0" applyFont="1" applyFill="1" applyAlignment="1">
      <alignment/>
    </xf>
    <xf numFmtId="0" fontId="48" fillId="0" borderId="19" xfId="0" applyFont="1" applyFill="1" applyBorder="1" applyAlignment="1">
      <alignment horizontal="justify" vertical="top" wrapText="1"/>
    </xf>
    <xf numFmtId="173" fontId="96" fillId="0" borderId="19" xfId="0" applyNumberFormat="1" applyFont="1" applyFill="1" applyBorder="1" applyAlignment="1">
      <alignment horizontal="center" vertical="top" wrapText="1"/>
    </xf>
    <xf numFmtId="1" fontId="46" fillId="0" borderId="19" xfId="163" applyNumberFormat="1" applyFont="1" applyFill="1" applyBorder="1" applyAlignment="1">
      <alignment horizontal="justify" vertical="top" wrapText="1"/>
      <protection/>
    </xf>
    <xf numFmtId="3" fontId="46" fillId="0" borderId="19" xfId="0" applyNumberFormat="1" applyFont="1" applyFill="1" applyBorder="1" applyAlignment="1">
      <alignment horizontal="right" vertical="top" wrapText="1"/>
    </xf>
    <xf numFmtId="1" fontId="46" fillId="0" borderId="20" xfId="163" applyNumberFormat="1" applyFont="1" applyFill="1" applyBorder="1" applyAlignment="1">
      <alignment horizontal="justify" vertical="top" wrapText="1"/>
      <protection/>
    </xf>
    <xf numFmtId="0" fontId="46" fillId="0" borderId="20" xfId="0" applyFont="1" applyFill="1" applyBorder="1" applyAlignment="1" quotePrefix="1">
      <alignment horizontal="justify" vertical="top" wrapText="1"/>
    </xf>
    <xf numFmtId="0" fontId="96" fillId="0" borderId="0" xfId="0" applyFont="1" applyFill="1" applyAlignment="1">
      <alignment horizontal="justify"/>
    </xf>
    <xf numFmtId="0" fontId="95" fillId="0" borderId="0" xfId="0" applyFont="1" applyFill="1" applyAlignment="1">
      <alignment horizontal="center" vertical="top" wrapText="1"/>
    </xf>
    <xf numFmtId="0" fontId="101" fillId="0" borderId="0" xfId="0" applyFont="1" applyFill="1" applyAlignment="1">
      <alignment horizontal="center" vertical="top" wrapText="1"/>
    </xf>
  </cellXfs>
  <cellStyles count="205">
    <cellStyle name="Normal" xfId="0"/>
    <cellStyle name="          &#13;&#10;shell=progman.exe&#13;&#10;m" xfId="15"/>
    <cellStyle name="#,##0" xfId="16"/>
    <cellStyle name="??" xfId="17"/>
    <cellStyle name="?? [0.00]_PRODUCT DETAIL Q1" xfId="18"/>
    <cellStyle name="?? [0]" xfId="19"/>
    <cellStyle name="?_x001D_??%U©÷u&amp;H©÷9_x0008_? s&#10;_x0007__x0001__x0001_" xfId="20"/>
    <cellStyle name="???? [0.00]_PRODUCT DETAIL Q1" xfId="21"/>
    <cellStyle name="????_PRODUCT DETAIL Q1" xfId="22"/>
    <cellStyle name="???[0]_?? DI" xfId="23"/>
    <cellStyle name="???_?? DI" xfId="24"/>
    <cellStyle name="??[0]_MATL COST ANALYSIS" xfId="25"/>
    <cellStyle name="??_ ??? ???? " xfId="26"/>
    <cellStyle name="??A? [0]_ÿÿÿÿÿÿ_1_¢¬???¢â? " xfId="27"/>
    <cellStyle name="??A?_ÿÿÿÿÿÿ_1_¢¬???¢â? " xfId="28"/>
    <cellStyle name="?¡±¢¥?_?¨ù??¢´¢¥_¢¬???¢â? " xfId="29"/>
    <cellStyle name="?ðÇ%U?&amp;H?_x0008_?s&#10;_x0007__x0001__x0001_" xfId="30"/>
    <cellStyle name="_Huong CHI tieu Nhiem vu CTMTQG 2014(1)" xfId="31"/>
    <cellStyle name="_KH.DTC.gd2016-2020 tinh (T2-2015)" xfId="32"/>
    <cellStyle name="•W€_STDFOR" xfId="33"/>
    <cellStyle name="•W_MARINE" xfId="34"/>
    <cellStyle name="W_STDFOR" xfId="35"/>
    <cellStyle name="0,0&#13;&#10;NA&#13;&#10;" xfId="36"/>
    <cellStyle name="0.0" xfId="37"/>
    <cellStyle name="0.00" xfId="38"/>
    <cellStyle name="1" xfId="39"/>
    <cellStyle name="2" xfId="40"/>
    <cellStyle name="20% - Accent1" xfId="41"/>
    <cellStyle name="20% - Accent2" xfId="42"/>
    <cellStyle name="20% - Accent3" xfId="43"/>
    <cellStyle name="20% - Accent4" xfId="44"/>
    <cellStyle name="20% - Accent5" xfId="45"/>
    <cellStyle name="20% - Accent6" xfId="46"/>
    <cellStyle name="3" xfId="47"/>
    <cellStyle name="4" xfId="48"/>
    <cellStyle name="40% - Accent1" xfId="49"/>
    <cellStyle name="40% - Accent2" xfId="50"/>
    <cellStyle name="40% - Accent3" xfId="51"/>
    <cellStyle name="40% - Accent4" xfId="52"/>
    <cellStyle name="40% - Accent5" xfId="53"/>
    <cellStyle name="40% - Accent6" xfId="54"/>
    <cellStyle name="6" xfId="55"/>
    <cellStyle name="60% - Accent1" xfId="56"/>
    <cellStyle name="60% - Accent2" xfId="57"/>
    <cellStyle name="60% - Accent3" xfId="58"/>
    <cellStyle name="60% - Accent4" xfId="59"/>
    <cellStyle name="60% - Accent5" xfId="60"/>
    <cellStyle name="60% - Accent6" xfId="61"/>
    <cellStyle name="Accent1" xfId="62"/>
    <cellStyle name="Accent2" xfId="63"/>
    <cellStyle name="Accent3" xfId="64"/>
    <cellStyle name="Accent4" xfId="65"/>
    <cellStyle name="Accent5" xfId="66"/>
    <cellStyle name="Accent6" xfId="67"/>
    <cellStyle name="ÅëÈ­ [0]_¿ì¹°Åë" xfId="68"/>
    <cellStyle name="AeE­ [0]_INQUIRY ¿µ¾÷AßAø " xfId="69"/>
    <cellStyle name="ÅëÈ­_¿ì¹°Åë" xfId="70"/>
    <cellStyle name="AeE­_INQUIRY ¿µ¾÷AßAø " xfId="71"/>
    <cellStyle name="ÄÞ¸¶ [0]_¿ì¹°Åë" xfId="72"/>
    <cellStyle name="AÞ¸¶ [0]_INQUIRY ¿?¾÷AßAø " xfId="73"/>
    <cellStyle name="ÄÞ¸¶_¿ì¹°Åë" xfId="74"/>
    <cellStyle name="AÞ¸¶_INQUIRY ¿?¾÷AßAø " xfId="75"/>
    <cellStyle name="Bad" xfId="76"/>
    <cellStyle name="C?AØ_¿?¾÷CoE² " xfId="77"/>
    <cellStyle name="Ç¥ÁØ_´çÃÊ±¸ÀÔ»ý»ê" xfId="78"/>
    <cellStyle name="C￥AØ_¿μ¾÷CoE² " xfId="79"/>
    <cellStyle name="Ç¥ÁØ_PO0862_bldg_BQ" xfId="80"/>
    <cellStyle name="Calc Currency (0)" xfId="81"/>
    <cellStyle name="Calculation" xfId="82"/>
    <cellStyle name="category" xfId="83"/>
    <cellStyle name="Check Cell" xfId="84"/>
    <cellStyle name="Chuẩn 2" xfId="85"/>
    <cellStyle name="Comma" xfId="86"/>
    <cellStyle name="Comma [0]" xfId="87"/>
    <cellStyle name="Comma 10 10" xfId="88"/>
    <cellStyle name="Comma 14" xfId="89"/>
    <cellStyle name="Comma 15" xfId="90"/>
    <cellStyle name="Comma 2" xfId="91"/>
    <cellStyle name="Comma 2 28" xfId="92"/>
    <cellStyle name="Comma 3" xfId="93"/>
    <cellStyle name="Comma 4" xfId="94"/>
    <cellStyle name="Comma 4 20" xfId="95"/>
    <cellStyle name="Comma 6" xfId="96"/>
    <cellStyle name="Comma 7" xfId="97"/>
    <cellStyle name="Comma 8" xfId="98"/>
    <cellStyle name="Comma0" xfId="99"/>
    <cellStyle name="Currency" xfId="100"/>
    <cellStyle name="Currency [0]" xfId="101"/>
    <cellStyle name="Currency0" xfId="102"/>
    <cellStyle name="Date" xfId="103"/>
    <cellStyle name="Dezimal [0]_UXO VII" xfId="104"/>
    <cellStyle name="Dezimal_UXO VII" xfId="105"/>
    <cellStyle name="Euro" xfId="106"/>
    <cellStyle name="Explanatory Text" xfId="107"/>
    <cellStyle name="Fixed" xfId="108"/>
    <cellStyle name="Good" xfId="109"/>
    <cellStyle name="Grey" xfId="110"/>
    <cellStyle name="HEADER" xfId="111"/>
    <cellStyle name="Header1" xfId="112"/>
    <cellStyle name="Header2" xfId="113"/>
    <cellStyle name="Heading 1" xfId="114"/>
    <cellStyle name="Heading 2" xfId="115"/>
    <cellStyle name="Heading 3" xfId="116"/>
    <cellStyle name="Heading 4" xfId="117"/>
    <cellStyle name="Heading1" xfId="118"/>
    <cellStyle name="Heading2" xfId="119"/>
    <cellStyle name="Input" xfId="120"/>
    <cellStyle name="Input [yellow]" xfId="121"/>
    <cellStyle name="Ledger 17 x 11 in" xfId="122"/>
    <cellStyle name="Ledger 17 x 11 in 2" xfId="123"/>
    <cellStyle name="Ledger 17 x 11 in 3" xfId="124"/>
    <cellStyle name="Linked Cell" xfId="125"/>
    <cellStyle name="Migliaia (0)_CALPREZZ" xfId="126"/>
    <cellStyle name="Migliaia_ PESO ELETTR." xfId="127"/>
    <cellStyle name="Millares [0]_Well Timing" xfId="128"/>
    <cellStyle name="Millares_Well Timing" xfId="129"/>
    <cellStyle name="Model" xfId="130"/>
    <cellStyle name="moi" xfId="131"/>
    <cellStyle name="Moneda [0]_Well Timing" xfId="132"/>
    <cellStyle name="Moneda_Well Timing" xfId="133"/>
    <cellStyle name="n" xfId="134"/>
    <cellStyle name="Neutral" xfId="135"/>
    <cellStyle name="Normal - Style1" xfId="136"/>
    <cellStyle name="Normal 2" xfId="137"/>
    <cellStyle name="Normal 2 2" xfId="138"/>
    <cellStyle name="Normal 2 3" xfId="139"/>
    <cellStyle name="Normal 2 3 2" xfId="140"/>
    <cellStyle name="Normal 2_Bang bieu" xfId="141"/>
    <cellStyle name="Normal 23" xfId="142"/>
    <cellStyle name="Normal 24" xfId="143"/>
    <cellStyle name="Normal 25" xfId="144"/>
    <cellStyle name="Normal 26" xfId="145"/>
    <cellStyle name="Normal 27" xfId="146"/>
    <cellStyle name="Normal 28" xfId="147"/>
    <cellStyle name="Normal 29" xfId="148"/>
    <cellStyle name="Normal 3" xfId="149"/>
    <cellStyle name="Normal 30" xfId="150"/>
    <cellStyle name="Normal 31" xfId="151"/>
    <cellStyle name="Normal 32" xfId="152"/>
    <cellStyle name="Normal 4" xfId="153"/>
    <cellStyle name="Normal 4 2" xfId="154"/>
    <cellStyle name="Normal 4_Bang bieu" xfId="155"/>
    <cellStyle name="Normal 5" xfId="156"/>
    <cellStyle name="Normal 6" xfId="157"/>
    <cellStyle name="Normal 7" xfId="158"/>
    <cellStyle name="Normal 8" xfId="159"/>
    <cellStyle name="Normal 9" xfId="160"/>
    <cellStyle name="Normal 9 2" xfId="161"/>
    <cellStyle name="Normal 9_BieuHD2016-2020Tquang2(OK)" xfId="162"/>
    <cellStyle name="Normal_Bieu mau (CV )" xfId="163"/>
    <cellStyle name="Normal1" xfId="164"/>
    <cellStyle name="Normale_ PESO ELETTR." xfId="165"/>
    <cellStyle name="Note" xfId="166"/>
    <cellStyle name="Œ…‹æØ‚è [0.00]_laroux" xfId="167"/>
    <cellStyle name="Œ…‹æØ‚è_laroux" xfId="168"/>
    <cellStyle name="oft Excel]&#13;&#10;Comment=The open=/f lines load custom functions into the Paste Function list.&#13;&#10;Maximized=2&#13;&#10;Basics=1&#13;&#10;A" xfId="169"/>
    <cellStyle name="oft Excel]&#13;&#10;Comment=The open=/f lines load custom functions into the Paste Function list.&#13;&#10;Maximized=3&#13;&#10;Basics=1&#13;&#10;A" xfId="170"/>
    <cellStyle name="omma [0]_Mktg Prog" xfId="171"/>
    <cellStyle name="ormal_Sheet1_1" xfId="172"/>
    <cellStyle name="Output" xfId="173"/>
    <cellStyle name="Percent" xfId="174"/>
    <cellStyle name="Percent [2]" xfId="175"/>
    <cellStyle name="Percent 2" xfId="176"/>
    <cellStyle name="s]&#13;&#10;spooler=yes&#13;&#10;load=&#13;&#10;Beep=yes&#13;&#10;NullPort=None&#13;&#10;BorderWidth=3&#13;&#10;CursorBlinkRate=1200&#13;&#10;DoubleClickSpeed=452&#13;&#10;Programs=co" xfId="177"/>
    <cellStyle name="style" xfId="178"/>
    <cellStyle name="Style 1" xfId="179"/>
    <cellStyle name="subhead" xfId="180"/>
    <cellStyle name="T" xfId="181"/>
    <cellStyle name="th" xfId="182"/>
    <cellStyle name="þ_x001D_ð·_x000C_æþ'&#13;ßþU_x0001_Ø_x0005_ü_x0014__x0007__x0001__x0001_" xfId="183"/>
    <cellStyle name="þ_x001D_ðÇ%Uý—&amp;Hý9_x0008_Ÿ s&#10;_x0007__x0001__x0001_" xfId="184"/>
    <cellStyle name="Title" xfId="185"/>
    <cellStyle name="Total" xfId="186"/>
    <cellStyle name="Valuta (0)_CALPREZZ" xfId="187"/>
    <cellStyle name="Valuta_ PESO ELETTR." xfId="188"/>
    <cellStyle name="viet" xfId="189"/>
    <cellStyle name="viet2" xfId="190"/>
    <cellStyle name="Währung [0]_UXO VII" xfId="191"/>
    <cellStyle name="Währung_UXO VII" xfId="192"/>
    <cellStyle name="Warning Text" xfId="193"/>
    <cellStyle name="xuan" xfId="194"/>
    <cellStyle name=" [0.00]_ Att. 1- Cover" xfId="195"/>
    <cellStyle name="_ Att. 1- Cover" xfId="196"/>
    <cellStyle name="?_ Att. 1- Cover" xfId="197"/>
    <cellStyle name="똿뗦먛귟 [0.00]_PRODUCT DETAIL Q1" xfId="198"/>
    <cellStyle name="똿뗦먛귟_PRODUCT DETAIL Q1" xfId="199"/>
    <cellStyle name="믅됞 [0.00]_PRODUCT DETAIL Q1" xfId="200"/>
    <cellStyle name="믅됞_PRODUCT DETAIL Q1" xfId="201"/>
    <cellStyle name="백분율_95" xfId="202"/>
    <cellStyle name="뷭?_BOOKSHIP" xfId="203"/>
    <cellStyle name="안건회계법인" xfId="204"/>
    <cellStyle name="콤마 [0]_ 비목별 월별기술 " xfId="205"/>
    <cellStyle name="콤마_ 비목별 월별기술 " xfId="206"/>
    <cellStyle name="통화 [0]_1202" xfId="207"/>
    <cellStyle name="통화_1202" xfId="208"/>
    <cellStyle name="표준_(정보부문)월별인원계획" xfId="209"/>
    <cellStyle name="一般_00Q3902REV.1" xfId="210"/>
    <cellStyle name="千分位[0]_00Q3902REV.1" xfId="211"/>
    <cellStyle name="千分位_00Q3902REV.1" xfId="212"/>
    <cellStyle name="桁区切り_NADUONG BQ (Draft)" xfId="213"/>
    <cellStyle name="標準_BQ（業者）" xfId="214"/>
    <cellStyle name="貨幣 [0]_00Q3902REV.1" xfId="215"/>
    <cellStyle name="貨幣[0]_BRE" xfId="216"/>
    <cellStyle name="貨幣_00Q3902REV.1" xfId="217"/>
    <cellStyle name="通貨_MITSUI1_BQ"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Google%20Drive\XTDT\Ra%20soat%20DM%20keu%20goi%20dau%20tu%202019\DMDA%20l&#7899;n%20k&#234;u%20g&#7885;i%20&#273;&#7847;u%20t&#432;%20(H&#7885;p%20BTV%20T&#7881;nh%20&#7911;y)%2003%209%20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1"/>
      <sheetName val="PL2"/>
      <sheetName val="PL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1"/>
  <sheetViews>
    <sheetView tabSelected="1" zoomScale="85" zoomScaleNormal="85" zoomScalePageLayoutView="0" workbookViewId="0" topLeftCell="A1">
      <selection activeCell="F4" sqref="F4"/>
    </sheetView>
  </sheetViews>
  <sheetFormatPr defaultColWidth="9.140625" defaultRowHeight="15"/>
  <cols>
    <col min="1" max="1" width="8.8515625" style="2" customWidth="1"/>
    <col min="2" max="2" width="32.57421875" style="2" customWidth="1"/>
    <col min="3" max="3" width="24.421875" style="3" customWidth="1"/>
    <col min="4" max="4" width="21.8515625" style="3" customWidth="1"/>
    <col min="5" max="5" width="26.7109375" style="2" customWidth="1"/>
    <col min="6" max="6" width="16.28125" style="2" customWidth="1"/>
    <col min="7" max="7" width="14.00390625" style="2" customWidth="1"/>
    <col min="8" max="8" width="16.140625" style="3" customWidth="1"/>
    <col min="9" max="9" width="19.8515625" style="2" customWidth="1"/>
    <col min="10" max="10" width="37.421875" style="4" customWidth="1"/>
    <col min="11" max="11" width="14.00390625" style="5" customWidth="1"/>
    <col min="12" max="12" width="13.00390625" style="2" bestFit="1" customWidth="1"/>
    <col min="13" max="13" width="14.00390625" style="2" customWidth="1"/>
    <col min="14" max="14" width="14.8515625" style="2" bestFit="1" customWidth="1"/>
    <col min="15" max="15" width="12.140625" style="2" bestFit="1" customWidth="1"/>
    <col min="16" max="16384" width="9.140625" style="2" customWidth="1"/>
  </cols>
  <sheetData>
    <row r="1" spans="1:11" ht="42" customHeight="1">
      <c r="A1" s="68" t="s">
        <v>184</v>
      </c>
      <c r="B1" s="68"/>
      <c r="C1" s="68"/>
      <c r="D1" s="68"/>
      <c r="E1" s="68"/>
      <c r="F1" s="68"/>
      <c r="G1" s="68"/>
      <c r="H1" s="68"/>
      <c r="I1" s="68"/>
      <c r="J1" s="68"/>
      <c r="K1" s="1"/>
    </row>
    <row r="2" spans="1:11" ht="23.25" customHeight="1">
      <c r="A2" s="69" t="s">
        <v>177</v>
      </c>
      <c r="B2" s="69"/>
      <c r="C2" s="69"/>
      <c r="D2" s="69"/>
      <c r="E2" s="69"/>
      <c r="F2" s="69"/>
      <c r="G2" s="69"/>
      <c r="H2" s="69"/>
      <c r="I2" s="69"/>
      <c r="J2" s="69"/>
      <c r="K2" s="1"/>
    </row>
    <row r="3" ht="18.75" customHeight="1"/>
    <row r="4" spans="1:11" s="9" customFormat="1" ht="74.25" customHeight="1">
      <c r="A4" s="6" t="s">
        <v>0</v>
      </c>
      <c r="B4" s="6" t="s">
        <v>1</v>
      </c>
      <c r="C4" s="6" t="s">
        <v>145</v>
      </c>
      <c r="D4" s="6" t="s">
        <v>2</v>
      </c>
      <c r="E4" s="6" t="s">
        <v>3</v>
      </c>
      <c r="F4" s="6" t="s">
        <v>182</v>
      </c>
      <c r="G4" s="6" t="s">
        <v>183</v>
      </c>
      <c r="H4" s="6" t="s">
        <v>4</v>
      </c>
      <c r="I4" s="6" t="s">
        <v>5</v>
      </c>
      <c r="J4" s="7" t="s">
        <v>57</v>
      </c>
      <c r="K4" s="8"/>
    </row>
    <row r="5" spans="1:11" s="9" customFormat="1" ht="18">
      <c r="A5" s="10">
        <v>1</v>
      </c>
      <c r="B5" s="10">
        <v>2</v>
      </c>
      <c r="C5" s="10">
        <v>3</v>
      </c>
      <c r="D5" s="10">
        <v>4</v>
      </c>
      <c r="E5" s="10">
        <v>5</v>
      </c>
      <c r="F5" s="10">
        <v>6</v>
      </c>
      <c r="G5" s="10">
        <v>7</v>
      </c>
      <c r="H5" s="10">
        <v>8</v>
      </c>
      <c r="I5" s="10">
        <v>9</v>
      </c>
      <c r="J5" s="11">
        <v>10</v>
      </c>
      <c r="K5" s="12"/>
    </row>
    <row r="6" spans="1:15" s="20" customFormat="1" ht="24.75" customHeight="1">
      <c r="A6" s="13"/>
      <c r="B6" s="14" t="s">
        <v>180</v>
      </c>
      <c r="C6" s="14"/>
      <c r="D6" s="13"/>
      <c r="E6" s="13"/>
      <c r="F6" s="13"/>
      <c r="G6" s="15">
        <f>G25+G7+G29+G18+G21</f>
        <v>56757.509999999995</v>
      </c>
      <c r="H6" s="16"/>
      <c r="I6" s="13"/>
      <c r="J6" s="17"/>
      <c r="K6" s="18"/>
      <c r="L6" s="19">
        <f aca="true" t="shared" si="0" ref="L6:L11">G6/23</f>
        <v>2467.7178260869564</v>
      </c>
      <c r="M6" s="20">
        <v>187113</v>
      </c>
      <c r="N6" s="21">
        <f>G6+M6</f>
        <v>243870.51</v>
      </c>
      <c r="O6" s="20">
        <f>N6/23</f>
        <v>10603.065652173913</v>
      </c>
    </row>
    <row r="7" spans="1:15" ht="41.25" customHeight="1">
      <c r="A7" s="22" t="s">
        <v>6</v>
      </c>
      <c r="B7" s="23" t="s">
        <v>179</v>
      </c>
      <c r="C7" s="22"/>
      <c r="D7" s="22"/>
      <c r="E7" s="22"/>
      <c r="F7" s="22"/>
      <c r="G7" s="24">
        <f>SUM(G8:G17)</f>
        <v>22294.51</v>
      </c>
      <c r="H7" s="25"/>
      <c r="I7" s="22"/>
      <c r="J7" s="26"/>
      <c r="K7" s="27"/>
      <c r="L7" s="2">
        <f t="shared" si="0"/>
        <v>969.3265217391304</v>
      </c>
      <c r="M7" s="28">
        <v>116600</v>
      </c>
      <c r="N7" s="29">
        <f>G7+M7</f>
        <v>138894.51</v>
      </c>
      <c r="O7" s="29">
        <f>N7/23</f>
        <v>6038.891739130435</v>
      </c>
    </row>
    <row r="8" spans="1:12" ht="62.25" customHeight="1">
      <c r="A8" s="30">
        <v>1</v>
      </c>
      <c r="B8" s="31" t="s">
        <v>132</v>
      </c>
      <c r="C8" s="30" t="s">
        <v>133</v>
      </c>
      <c r="D8" s="30" t="s">
        <v>134</v>
      </c>
      <c r="E8" s="32" t="s">
        <v>135</v>
      </c>
      <c r="F8" s="30">
        <v>12.79</v>
      </c>
      <c r="G8" s="33">
        <v>4300</v>
      </c>
      <c r="H8" s="34" t="s">
        <v>61</v>
      </c>
      <c r="I8" s="30" t="s">
        <v>21</v>
      </c>
      <c r="J8" s="35" t="s">
        <v>11</v>
      </c>
      <c r="K8" s="36"/>
      <c r="L8" s="37"/>
    </row>
    <row r="9" spans="1:13" ht="96.75" customHeight="1">
      <c r="A9" s="30">
        <v>2</v>
      </c>
      <c r="B9" s="31" t="s">
        <v>76</v>
      </c>
      <c r="C9" s="30" t="s">
        <v>14</v>
      </c>
      <c r="D9" s="30" t="s">
        <v>65</v>
      </c>
      <c r="E9" s="30" t="s">
        <v>15</v>
      </c>
      <c r="F9" s="30">
        <v>4.16</v>
      </c>
      <c r="G9" s="33">
        <v>3900</v>
      </c>
      <c r="H9" s="34" t="s">
        <v>61</v>
      </c>
      <c r="I9" s="30" t="s">
        <v>10</v>
      </c>
      <c r="J9" s="35" t="s">
        <v>11</v>
      </c>
      <c r="K9" s="36">
        <v>1</v>
      </c>
      <c r="L9" s="37">
        <f t="shared" si="0"/>
        <v>169.56521739130434</v>
      </c>
      <c r="M9" s="2">
        <v>1</v>
      </c>
    </row>
    <row r="10" spans="1:12" ht="74.25" customHeight="1">
      <c r="A10" s="30">
        <v>3</v>
      </c>
      <c r="B10" s="31" t="s">
        <v>63</v>
      </c>
      <c r="C10" s="30" t="s">
        <v>7</v>
      </c>
      <c r="D10" s="30" t="s">
        <v>8</v>
      </c>
      <c r="E10" s="30" t="s">
        <v>9</v>
      </c>
      <c r="F10" s="30">
        <v>21.476</v>
      </c>
      <c r="G10" s="33">
        <v>3353</v>
      </c>
      <c r="H10" s="34" t="s">
        <v>61</v>
      </c>
      <c r="I10" s="30" t="s">
        <v>10</v>
      </c>
      <c r="J10" s="35" t="s">
        <v>11</v>
      </c>
      <c r="K10" s="36"/>
      <c r="L10" s="37">
        <f t="shared" si="0"/>
        <v>145.7826086956522</v>
      </c>
    </row>
    <row r="11" spans="1:13" ht="58.5" customHeight="1">
      <c r="A11" s="30">
        <v>4</v>
      </c>
      <c r="B11" s="31" t="s">
        <v>99</v>
      </c>
      <c r="C11" s="30" t="s">
        <v>100</v>
      </c>
      <c r="D11" s="30" t="s">
        <v>12</v>
      </c>
      <c r="E11" s="30" t="s">
        <v>13</v>
      </c>
      <c r="F11" s="30">
        <v>12</v>
      </c>
      <c r="G11" s="33">
        <v>2796</v>
      </c>
      <c r="H11" s="34" t="s">
        <v>64</v>
      </c>
      <c r="I11" s="30" t="s">
        <v>10</v>
      </c>
      <c r="J11" s="35" t="s">
        <v>50</v>
      </c>
      <c r="K11" s="36">
        <v>1</v>
      </c>
      <c r="L11" s="37">
        <f t="shared" si="0"/>
        <v>121.56521739130434</v>
      </c>
      <c r="M11" s="2">
        <v>1</v>
      </c>
    </row>
    <row r="12" spans="1:11" ht="51.75">
      <c r="A12" s="30">
        <v>5</v>
      </c>
      <c r="B12" s="31" t="s">
        <v>114</v>
      </c>
      <c r="C12" s="30" t="s">
        <v>93</v>
      </c>
      <c r="D12" s="30" t="s">
        <v>94</v>
      </c>
      <c r="E12" s="30" t="s">
        <v>119</v>
      </c>
      <c r="F12" s="30">
        <v>30</v>
      </c>
      <c r="G12" s="33">
        <v>2400</v>
      </c>
      <c r="H12" s="34" t="s">
        <v>61</v>
      </c>
      <c r="I12" s="30" t="s">
        <v>10</v>
      </c>
      <c r="J12" s="38" t="s">
        <v>126</v>
      </c>
      <c r="K12" s="39"/>
    </row>
    <row r="13" spans="1:12" ht="69">
      <c r="A13" s="30">
        <v>6</v>
      </c>
      <c r="B13" s="31" t="s">
        <v>101</v>
      </c>
      <c r="C13" s="30" t="s">
        <v>100</v>
      </c>
      <c r="D13" s="30" t="s">
        <v>12</v>
      </c>
      <c r="E13" s="30" t="s">
        <v>73</v>
      </c>
      <c r="F13" s="30">
        <v>8</v>
      </c>
      <c r="G13" s="33">
        <v>1624</v>
      </c>
      <c r="H13" s="34" t="s">
        <v>64</v>
      </c>
      <c r="I13" s="30" t="s">
        <v>10</v>
      </c>
      <c r="J13" s="35" t="s">
        <v>50</v>
      </c>
      <c r="K13" s="36"/>
      <c r="L13" s="37"/>
    </row>
    <row r="14" spans="1:13" ht="69">
      <c r="A14" s="30">
        <v>7</v>
      </c>
      <c r="B14" s="31" t="s">
        <v>16</v>
      </c>
      <c r="C14" s="30" t="s">
        <v>7</v>
      </c>
      <c r="D14" s="30" t="s">
        <v>8</v>
      </c>
      <c r="E14" s="30" t="s">
        <v>17</v>
      </c>
      <c r="F14" s="30">
        <v>7.9</v>
      </c>
      <c r="G14" s="33">
        <v>1398.71</v>
      </c>
      <c r="H14" s="34" t="s">
        <v>61</v>
      </c>
      <c r="I14" s="30" t="s">
        <v>10</v>
      </c>
      <c r="J14" s="35" t="s">
        <v>11</v>
      </c>
      <c r="K14" s="36">
        <v>1</v>
      </c>
      <c r="L14" s="37">
        <f>G14/23</f>
        <v>60.813478260869566</v>
      </c>
      <c r="M14" s="2">
        <v>1</v>
      </c>
    </row>
    <row r="15" spans="1:12" ht="51.75">
      <c r="A15" s="30">
        <v>8</v>
      </c>
      <c r="B15" s="31" t="s">
        <v>77</v>
      </c>
      <c r="C15" s="30" t="s">
        <v>74</v>
      </c>
      <c r="D15" s="30" t="s">
        <v>12</v>
      </c>
      <c r="E15" s="30" t="s">
        <v>75</v>
      </c>
      <c r="F15" s="30">
        <v>19</v>
      </c>
      <c r="G15" s="33">
        <v>1484.2</v>
      </c>
      <c r="H15" s="34" t="s">
        <v>64</v>
      </c>
      <c r="I15" s="30" t="s">
        <v>10</v>
      </c>
      <c r="J15" s="35" t="s">
        <v>50</v>
      </c>
      <c r="K15" s="36"/>
      <c r="L15" s="37">
        <f>G15/23</f>
        <v>64.5304347826087</v>
      </c>
    </row>
    <row r="16" spans="1:12" ht="144" customHeight="1">
      <c r="A16" s="30">
        <v>9</v>
      </c>
      <c r="B16" s="31" t="s">
        <v>102</v>
      </c>
      <c r="C16" s="30" t="s">
        <v>103</v>
      </c>
      <c r="D16" s="30" t="s">
        <v>12</v>
      </c>
      <c r="E16" s="32" t="s">
        <v>137</v>
      </c>
      <c r="F16" s="30">
        <v>6</v>
      </c>
      <c r="G16" s="33">
        <v>578.6</v>
      </c>
      <c r="H16" s="34" t="s">
        <v>64</v>
      </c>
      <c r="I16" s="30" t="s">
        <v>10</v>
      </c>
      <c r="J16" s="35" t="s">
        <v>50</v>
      </c>
      <c r="K16" s="36">
        <v>1</v>
      </c>
      <c r="L16" s="37"/>
    </row>
    <row r="17" spans="1:12" ht="69">
      <c r="A17" s="30">
        <v>10</v>
      </c>
      <c r="B17" s="31" t="s">
        <v>105</v>
      </c>
      <c r="C17" s="30" t="s">
        <v>104</v>
      </c>
      <c r="D17" s="30" t="s">
        <v>12</v>
      </c>
      <c r="E17" s="30" t="s">
        <v>131</v>
      </c>
      <c r="F17" s="40">
        <v>6.6464</v>
      </c>
      <c r="G17" s="33">
        <v>460</v>
      </c>
      <c r="H17" s="34" t="s">
        <v>64</v>
      </c>
      <c r="I17" s="30" t="s">
        <v>10</v>
      </c>
      <c r="J17" s="35" t="s">
        <v>50</v>
      </c>
      <c r="K17" s="36"/>
      <c r="L17" s="37"/>
    </row>
    <row r="18" spans="1:15" ht="34.5">
      <c r="A18" s="22" t="s">
        <v>20</v>
      </c>
      <c r="B18" s="23" t="s">
        <v>164</v>
      </c>
      <c r="C18" s="22"/>
      <c r="D18" s="22"/>
      <c r="E18" s="22"/>
      <c r="F18" s="22"/>
      <c r="G18" s="24">
        <f>SUM(G19:G20)</f>
        <v>25454</v>
      </c>
      <c r="H18" s="25"/>
      <c r="I18" s="22"/>
      <c r="J18" s="26"/>
      <c r="K18" s="27"/>
      <c r="L18" s="2">
        <f>G18/23</f>
        <v>1106.695652173913</v>
      </c>
      <c r="M18" s="2">
        <v>20513</v>
      </c>
      <c r="N18" s="41">
        <f>G18+M18</f>
        <v>45967</v>
      </c>
      <c r="O18" s="28">
        <f>N18/23</f>
        <v>1998.5652173913043</v>
      </c>
    </row>
    <row r="19" spans="1:13" ht="214.5" customHeight="1">
      <c r="A19" s="30">
        <v>11</v>
      </c>
      <c r="B19" s="31" t="s">
        <v>166</v>
      </c>
      <c r="C19" s="30" t="s">
        <v>22</v>
      </c>
      <c r="D19" s="30" t="s">
        <v>23</v>
      </c>
      <c r="E19" s="30" t="s">
        <v>167</v>
      </c>
      <c r="F19" s="30">
        <v>325.286</v>
      </c>
      <c r="G19" s="33">
        <f>1455+4500+12000+7000</f>
        <v>24955</v>
      </c>
      <c r="H19" s="34" t="s">
        <v>87</v>
      </c>
      <c r="I19" s="30" t="s">
        <v>24</v>
      </c>
      <c r="J19" s="42" t="s">
        <v>88</v>
      </c>
      <c r="K19" s="43">
        <v>1</v>
      </c>
      <c r="L19" s="2">
        <f>G19/5000</f>
        <v>4.991</v>
      </c>
      <c r="M19" s="2">
        <v>1</v>
      </c>
    </row>
    <row r="20" spans="1:12" ht="111" customHeight="1">
      <c r="A20" s="30">
        <v>12</v>
      </c>
      <c r="B20" s="31" t="s">
        <v>78</v>
      </c>
      <c r="C20" s="30" t="s">
        <v>25</v>
      </c>
      <c r="D20" s="30" t="s">
        <v>26</v>
      </c>
      <c r="E20" s="30" t="s">
        <v>27</v>
      </c>
      <c r="F20" s="30">
        <v>73.49</v>
      </c>
      <c r="G20" s="33">
        <v>499</v>
      </c>
      <c r="H20" s="34" t="s">
        <v>64</v>
      </c>
      <c r="I20" s="30" t="s">
        <v>18</v>
      </c>
      <c r="J20" s="38" t="s">
        <v>130</v>
      </c>
      <c r="K20" s="36"/>
      <c r="L20" s="2">
        <f>G20/5000</f>
        <v>0.0998</v>
      </c>
    </row>
    <row r="21" spans="1:15" ht="34.5">
      <c r="A21" s="22" t="s">
        <v>32</v>
      </c>
      <c r="B21" s="23" t="s">
        <v>71</v>
      </c>
      <c r="C21" s="22"/>
      <c r="D21" s="22"/>
      <c r="E21" s="22"/>
      <c r="F21" s="22"/>
      <c r="G21" s="24">
        <f>SUM(G22:G24)</f>
        <v>7339</v>
      </c>
      <c r="H21" s="25"/>
      <c r="I21" s="22"/>
      <c r="J21" s="26"/>
      <c r="K21" s="27"/>
      <c r="L21" s="44">
        <f>G21/23</f>
        <v>319.0869565217391</v>
      </c>
      <c r="M21" s="2">
        <v>46000</v>
      </c>
      <c r="N21" s="41">
        <f>G21+M21</f>
        <v>53339</v>
      </c>
      <c r="O21" s="2">
        <f>N21/23</f>
        <v>2319.086956521739</v>
      </c>
    </row>
    <row r="22" spans="1:13" ht="51.75">
      <c r="A22" s="30">
        <v>13</v>
      </c>
      <c r="B22" s="45" t="s">
        <v>58</v>
      </c>
      <c r="C22" s="46" t="s">
        <v>59</v>
      </c>
      <c r="D22" s="46" t="s">
        <v>60</v>
      </c>
      <c r="E22" s="46" t="s">
        <v>34</v>
      </c>
      <c r="F22" s="47">
        <v>4</v>
      </c>
      <c r="G22" s="48">
        <v>1570</v>
      </c>
      <c r="H22" s="47" t="s">
        <v>61</v>
      </c>
      <c r="I22" s="30" t="s">
        <v>62</v>
      </c>
      <c r="J22" s="35" t="s">
        <v>11</v>
      </c>
      <c r="K22" s="39">
        <v>1</v>
      </c>
      <c r="M22" s="2">
        <v>1</v>
      </c>
    </row>
    <row r="23" spans="1:11" ht="69">
      <c r="A23" s="30">
        <v>14</v>
      </c>
      <c r="B23" s="45" t="s">
        <v>158</v>
      </c>
      <c r="C23" s="46" t="s">
        <v>160</v>
      </c>
      <c r="D23" s="46" t="s">
        <v>67</v>
      </c>
      <c r="E23" s="46"/>
      <c r="F23" s="47">
        <v>97.6</v>
      </c>
      <c r="G23" s="48">
        <v>4969</v>
      </c>
      <c r="H23" s="47" t="s">
        <v>61</v>
      </c>
      <c r="I23" s="30" t="s">
        <v>31</v>
      </c>
      <c r="J23" s="49" t="s">
        <v>163</v>
      </c>
      <c r="K23" s="39"/>
    </row>
    <row r="24" spans="1:11" ht="72.75" customHeight="1">
      <c r="A24" s="30">
        <v>15</v>
      </c>
      <c r="B24" s="45" t="s">
        <v>159</v>
      </c>
      <c r="C24" s="46" t="s">
        <v>161</v>
      </c>
      <c r="D24" s="46" t="s">
        <v>67</v>
      </c>
      <c r="E24" s="46"/>
      <c r="F24" s="47">
        <v>25</v>
      </c>
      <c r="G24" s="48">
        <v>800</v>
      </c>
      <c r="H24" s="47" t="s">
        <v>61</v>
      </c>
      <c r="I24" s="30" t="s">
        <v>31</v>
      </c>
      <c r="J24" s="49" t="s">
        <v>162</v>
      </c>
      <c r="K24" s="39"/>
    </row>
    <row r="25" spans="1:14" ht="34.5">
      <c r="A25" s="22" t="s">
        <v>35</v>
      </c>
      <c r="B25" s="23" t="s">
        <v>142</v>
      </c>
      <c r="C25" s="22"/>
      <c r="D25" s="22"/>
      <c r="E25" s="22"/>
      <c r="F25" s="22"/>
      <c r="G25" s="24">
        <f>+SUM(G26:G28)</f>
        <v>1370</v>
      </c>
      <c r="H25" s="25"/>
      <c r="I25" s="22"/>
      <c r="J25" s="26"/>
      <c r="K25" s="27"/>
      <c r="L25" s="50">
        <f>G25/23</f>
        <v>59.56521739130435</v>
      </c>
      <c r="N25" s="2">
        <f>G25/23</f>
        <v>59.56521739130435</v>
      </c>
    </row>
    <row r="26" spans="1:11" ht="108.75" customHeight="1">
      <c r="A26" s="30">
        <v>16</v>
      </c>
      <c r="B26" s="31" t="s">
        <v>138</v>
      </c>
      <c r="C26" s="30" t="s">
        <v>139</v>
      </c>
      <c r="D26" s="30" t="s">
        <v>140</v>
      </c>
      <c r="E26" s="30" t="s">
        <v>141</v>
      </c>
      <c r="F26" s="30">
        <v>52.1</v>
      </c>
      <c r="G26" s="33">
        <v>654</v>
      </c>
      <c r="H26" s="34" t="s">
        <v>61</v>
      </c>
      <c r="I26" s="30" t="s">
        <v>21</v>
      </c>
      <c r="J26" s="35" t="s">
        <v>11</v>
      </c>
      <c r="K26" s="36"/>
    </row>
    <row r="27" spans="1:13" ht="73.5" customHeight="1">
      <c r="A27" s="30">
        <v>17</v>
      </c>
      <c r="B27" s="31" t="s">
        <v>36</v>
      </c>
      <c r="C27" s="30" t="s">
        <v>37</v>
      </c>
      <c r="D27" s="30" t="s">
        <v>38</v>
      </c>
      <c r="E27" s="30" t="s">
        <v>39</v>
      </c>
      <c r="F27" s="30">
        <v>27</v>
      </c>
      <c r="G27" s="33">
        <v>250</v>
      </c>
      <c r="H27" s="34" t="s">
        <v>61</v>
      </c>
      <c r="I27" s="30" t="s">
        <v>40</v>
      </c>
      <c r="J27" s="35" t="s">
        <v>11</v>
      </c>
      <c r="K27" s="36">
        <v>1</v>
      </c>
      <c r="L27" s="2">
        <f>G27/5000</f>
        <v>0.05</v>
      </c>
      <c r="M27" s="2">
        <v>1</v>
      </c>
    </row>
    <row r="28" spans="1:13" ht="111.75" customHeight="1">
      <c r="A28" s="30">
        <v>18</v>
      </c>
      <c r="B28" s="31" t="s">
        <v>52</v>
      </c>
      <c r="C28" s="30" t="s">
        <v>53</v>
      </c>
      <c r="D28" s="30" t="s">
        <v>54</v>
      </c>
      <c r="E28" s="30" t="s">
        <v>55</v>
      </c>
      <c r="F28" s="30">
        <v>20.5</v>
      </c>
      <c r="G28" s="33">
        <v>466</v>
      </c>
      <c r="H28" s="34" t="s">
        <v>64</v>
      </c>
      <c r="I28" s="30" t="s">
        <v>40</v>
      </c>
      <c r="J28" s="35" t="s">
        <v>56</v>
      </c>
      <c r="K28" s="51">
        <v>1</v>
      </c>
      <c r="L28" s="50"/>
      <c r="M28" s="2">
        <v>1</v>
      </c>
    </row>
    <row r="29" spans="1:15" ht="17.25">
      <c r="A29" s="22" t="s">
        <v>41</v>
      </c>
      <c r="B29" s="23" t="s">
        <v>69</v>
      </c>
      <c r="C29" s="22"/>
      <c r="D29" s="22"/>
      <c r="E29" s="22"/>
      <c r="F29" s="22"/>
      <c r="G29" s="24">
        <f>SUM(G30:G30)</f>
        <v>300</v>
      </c>
      <c r="H29" s="25"/>
      <c r="I29" s="22"/>
      <c r="J29" s="26"/>
      <c r="K29" s="27"/>
      <c r="L29" s="2">
        <f>G29/23</f>
        <v>13.043478260869565</v>
      </c>
      <c r="N29" s="2">
        <v>4300</v>
      </c>
      <c r="O29" s="2">
        <f>N29/23</f>
        <v>186.95652173913044</v>
      </c>
    </row>
    <row r="30" spans="1:13" s="4" customFormat="1" ht="79.5" customHeight="1">
      <c r="A30" s="52">
        <v>19</v>
      </c>
      <c r="B30" s="53" t="s">
        <v>46</v>
      </c>
      <c r="C30" s="54" t="s">
        <v>47</v>
      </c>
      <c r="D30" s="52" t="s">
        <v>48</v>
      </c>
      <c r="E30" s="52" t="s">
        <v>49</v>
      </c>
      <c r="F30" s="52">
        <v>3</v>
      </c>
      <c r="G30" s="55">
        <v>300</v>
      </c>
      <c r="H30" s="56" t="s">
        <v>61</v>
      </c>
      <c r="I30" s="52" t="s">
        <v>21</v>
      </c>
      <c r="J30" s="52" t="s">
        <v>51</v>
      </c>
      <c r="K30" s="36">
        <v>1</v>
      </c>
      <c r="L30" s="2">
        <f>G30/5000</f>
        <v>0.06</v>
      </c>
      <c r="M30" s="4">
        <v>1</v>
      </c>
    </row>
    <row r="31" spans="3:11" s="57" customFormat="1" ht="17.25">
      <c r="C31" s="58"/>
      <c r="D31" s="58"/>
      <c r="H31" s="58"/>
      <c r="J31" s="59"/>
      <c r="K31" s="60"/>
    </row>
  </sheetData>
  <sheetProtection/>
  <autoFilter ref="A5:M30"/>
  <mergeCells count="2">
    <mergeCell ref="A1:J1"/>
    <mergeCell ref="A2:J2"/>
  </mergeCells>
  <printOptions/>
  <pageMargins left="0.25" right="0" top="0.5" bottom="0.5" header="0.3" footer="0.3"/>
  <pageSetup horizontalDpi="600" verticalDpi="600" orientation="landscape" paperSize="9" scale="67" r:id="rId1"/>
  <headerFooter>
    <oddFooter>&amp;C- &amp;P -</oddFooter>
  </headerFooter>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M44"/>
  <sheetViews>
    <sheetView zoomScale="85" zoomScaleNormal="85" zoomScalePageLayoutView="0" workbookViewId="0" topLeftCell="A13">
      <selection activeCell="C6" sqref="C6:C7"/>
    </sheetView>
  </sheetViews>
  <sheetFormatPr defaultColWidth="9.140625" defaultRowHeight="15"/>
  <cols>
    <col min="1" max="1" width="7.7109375" style="2" customWidth="1"/>
    <col min="2" max="2" width="32.28125" style="2" customWidth="1"/>
    <col min="3" max="3" width="24.421875" style="3" customWidth="1"/>
    <col min="4" max="4" width="20.140625" style="3" customWidth="1"/>
    <col min="5" max="5" width="23.28125" style="2" customWidth="1"/>
    <col min="6" max="6" width="12.421875" style="2" customWidth="1"/>
    <col min="7" max="7" width="14.00390625" style="2" customWidth="1"/>
    <col min="8" max="8" width="16.140625" style="3" customWidth="1"/>
    <col min="9" max="9" width="17.00390625" style="2" customWidth="1"/>
    <col min="10" max="10" width="46.421875" style="4" customWidth="1"/>
    <col min="11" max="11" width="14.00390625" style="5" customWidth="1"/>
    <col min="12" max="12" width="14.421875" style="2" bestFit="1" customWidth="1"/>
    <col min="13" max="13" width="14.00390625" style="2" customWidth="1"/>
    <col min="14" max="16384" width="9.140625" style="2" customWidth="1"/>
  </cols>
  <sheetData>
    <row r="1" spans="1:11" ht="17.25">
      <c r="A1" s="68" t="s">
        <v>185</v>
      </c>
      <c r="B1" s="68"/>
      <c r="C1" s="68"/>
      <c r="D1" s="68"/>
      <c r="E1" s="68"/>
      <c r="F1" s="68"/>
      <c r="G1" s="68"/>
      <c r="H1" s="68"/>
      <c r="I1" s="68"/>
      <c r="J1" s="68"/>
      <c r="K1" s="1"/>
    </row>
    <row r="2" spans="1:11" ht="23.25" customHeight="1">
      <c r="A2" s="69" t="s">
        <v>178</v>
      </c>
      <c r="B2" s="69"/>
      <c r="C2" s="69"/>
      <c r="D2" s="69"/>
      <c r="E2" s="69"/>
      <c r="F2" s="69"/>
      <c r="G2" s="69"/>
      <c r="H2" s="69"/>
      <c r="I2" s="69"/>
      <c r="J2" s="69"/>
      <c r="K2" s="1"/>
    </row>
    <row r="3" ht="20.25" customHeight="1"/>
    <row r="4" spans="1:11" s="9" customFormat="1" ht="69.75" customHeight="1">
      <c r="A4" s="6" t="s">
        <v>0</v>
      </c>
      <c r="B4" s="6" t="s">
        <v>1</v>
      </c>
      <c r="C4" s="6" t="s">
        <v>144</v>
      </c>
      <c r="D4" s="6" t="s">
        <v>2</v>
      </c>
      <c r="E4" s="6" t="s">
        <v>3</v>
      </c>
      <c r="F4" s="6" t="s">
        <v>182</v>
      </c>
      <c r="G4" s="6" t="s">
        <v>183</v>
      </c>
      <c r="H4" s="6" t="s">
        <v>4</v>
      </c>
      <c r="I4" s="6" t="s">
        <v>5</v>
      </c>
      <c r="J4" s="7" t="s">
        <v>57</v>
      </c>
      <c r="K4" s="8"/>
    </row>
    <row r="5" spans="1:11" s="9" customFormat="1" ht="21.75" customHeight="1">
      <c r="A5" s="10">
        <v>1</v>
      </c>
      <c r="B5" s="10">
        <v>2</v>
      </c>
      <c r="C5" s="10">
        <v>3</v>
      </c>
      <c r="D5" s="10">
        <v>4</v>
      </c>
      <c r="E5" s="10">
        <v>5</v>
      </c>
      <c r="F5" s="10">
        <v>6</v>
      </c>
      <c r="G5" s="10">
        <v>7</v>
      </c>
      <c r="H5" s="10">
        <v>8</v>
      </c>
      <c r="I5" s="10">
        <v>9</v>
      </c>
      <c r="J5" s="11">
        <v>10</v>
      </c>
      <c r="K5" s="12"/>
    </row>
    <row r="6" spans="1:13" s="20" customFormat="1" ht="18" customHeight="1">
      <c r="A6" s="13"/>
      <c r="B6" s="14" t="s">
        <v>150</v>
      </c>
      <c r="C6" s="14"/>
      <c r="D6" s="13"/>
      <c r="E6" s="13"/>
      <c r="F6" s="13"/>
      <c r="G6" s="15">
        <f>+G7+G23+G12+G20</f>
        <v>285176.5</v>
      </c>
      <c r="H6" s="16"/>
      <c r="I6" s="13"/>
      <c r="J6" s="17"/>
      <c r="K6" s="18"/>
      <c r="L6" s="19">
        <f>G6/23</f>
        <v>12398.978260869566</v>
      </c>
      <c r="M6" s="20">
        <v>28461</v>
      </c>
    </row>
    <row r="7" spans="1:13" ht="41.25" customHeight="1">
      <c r="A7" s="22" t="s">
        <v>6</v>
      </c>
      <c r="B7" s="23" t="s">
        <v>136</v>
      </c>
      <c r="C7" s="22"/>
      <c r="D7" s="22"/>
      <c r="E7" s="22"/>
      <c r="F7" s="22"/>
      <c r="G7" s="24">
        <f>SUM(G8:G11)</f>
        <v>219745.5</v>
      </c>
      <c r="H7" s="25"/>
      <c r="I7" s="22"/>
      <c r="J7" s="26"/>
      <c r="K7" s="27"/>
      <c r="L7" s="2">
        <f>G7/23</f>
        <v>9554.152173913044</v>
      </c>
      <c r="M7" s="41">
        <f>G6+M6</f>
        <v>313637.5</v>
      </c>
    </row>
    <row r="8" spans="1:11" ht="138">
      <c r="A8" s="30">
        <v>1</v>
      </c>
      <c r="B8" s="31" t="s">
        <v>95</v>
      </c>
      <c r="C8" s="30" t="s">
        <v>96</v>
      </c>
      <c r="D8" s="30" t="s">
        <v>97</v>
      </c>
      <c r="E8" s="30" t="s">
        <v>98</v>
      </c>
      <c r="F8" s="30">
        <v>260</v>
      </c>
      <c r="G8" s="33">
        <f>6*23000</f>
        <v>138000</v>
      </c>
      <c r="H8" s="34" t="s">
        <v>19</v>
      </c>
      <c r="I8" s="30" t="s">
        <v>10</v>
      </c>
      <c r="J8" s="38" t="s">
        <v>123</v>
      </c>
      <c r="K8" s="39">
        <v>1</v>
      </c>
    </row>
    <row r="9" spans="1:11" ht="132" customHeight="1">
      <c r="A9" s="30">
        <v>2</v>
      </c>
      <c r="B9" s="31" t="s">
        <v>89</v>
      </c>
      <c r="C9" s="30" t="s">
        <v>90</v>
      </c>
      <c r="D9" s="30" t="s">
        <v>91</v>
      </c>
      <c r="E9" s="30" t="s">
        <v>92</v>
      </c>
      <c r="F9" s="30"/>
      <c r="G9" s="33">
        <v>69000</v>
      </c>
      <c r="H9" s="34" t="s">
        <v>19</v>
      </c>
      <c r="I9" s="30" t="s">
        <v>10</v>
      </c>
      <c r="J9" s="38" t="s">
        <v>124</v>
      </c>
      <c r="K9" s="39">
        <v>1</v>
      </c>
    </row>
    <row r="10" spans="1:11" ht="103.5">
      <c r="A10" s="30">
        <v>3</v>
      </c>
      <c r="B10" s="31" t="s">
        <v>115</v>
      </c>
      <c r="C10" s="30" t="s">
        <v>112</v>
      </c>
      <c r="D10" s="30" t="s">
        <v>113</v>
      </c>
      <c r="E10" s="30" t="s">
        <v>118</v>
      </c>
      <c r="F10" s="30">
        <v>50</v>
      </c>
      <c r="G10" s="33">
        <v>9600</v>
      </c>
      <c r="H10" s="34" t="s">
        <v>19</v>
      </c>
      <c r="I10" s="30" t="s">
        <v>10</v>
      </c>
      <c r="J10" s="38" t="s">
        <v>125</v>
      </c>
      <c r="K10" s="39">
        <v>1</v>
      </c>
    </row>
    <row r="11" spans="1:11" ht="79.5" customHeight="1">
      <c r="A11" s="30">
        <v>4</v>
      </c>
      <c r="B11" s="31" t="s">
        <v>106</v>
      </c>
      <c r="C11" s="30" t="s">
        <v>107</v>
      </c>
      <c r="D11" s="30" t="s">
        <v>108</v>
      </c>
      <c r="E11" s="30" t="s">
        <v>120</v>
      </c>
      <c r="F11" s="30">
        <v>6</v>
      </c>
      <c r="G11" s="33">
        <v>3145.5</v>
      </c>
      <c r="H11" s="34" t="s">
        <v>19</v>
      </c>
      <c r="I11" s="30" t="s">
        <v>10</v>
      </c>
      <c r="J11" s="38" t="s">
        <v>125</v>
      </c>
      <c r="K11" s="39">
        <v>1</v>
      </c>
    </row>
    <row r="12" spans="1:12" ht="34.5">
      <c r="A12" s="22" t="s">
        <v>20</v>
      </c>
      <c r="B12" s="23" t="s">
        <v>175</v>
      </c>
      <c r="C12" s="22"/>
      <c r="D12" s="22"/>
      <c r="E12" s="22"/>
      <c r="F12" s="22"/>
      <c r="G12" s="24">
        <f>SUM(G13:G19)</f>
        <v>51601</v>
      </c>
      <c r="H12" s="25"/>
      <c r="I12" s="22"/>
      <c r="J12" s="61"/>
      <c r="K12" s="27"/>
      <c r="L12" s="2">
        <f>G12/23</f>
        <v>2243.521739130435</v>
      </c>
    </row>
    <row r="13" spans="1:11" ht="114" customHeight="1">
      <c r="A13" s="30">
        <v>5</v>
      </c>
      <c r="B13" s="31" t="s">
        <v>143</v>
      </c>
      <c r="C13" s="30" t="s">
        <v>146</v>
      </c>
      <c r="D13" s="30" t="s">
        <v>147</v>
      </c>
      <c r="E13" s="30" t="s">
        <v>148</v>
      </c>
      <c r="F13" s="62">
        <v>175.9</v>
      </c>
      <c r="G13" s="33">
        <f>12458+268</f>
        <v>12726</v>
      </c>
      <c r="H13" s="34" t="s">
        <v>19</v>
      </c>
      <c r="I13" s="30" t="s">
        <v>21</v>
      </c>
      <c r="J13" s="38" t="s">
        <v>149</v>
      </c>
      <c r="K13" s="39"/>
    </row>
    <row r="14" spans="1:11" ht="77.25" customHeight="1">
      <c r="A14" s="30">
        <v>6</v>
      </c>
      <c r="B14" s="31" t="s">
        <v>116</v>
      </c>
      <c r="C14" s="30" t="s">
        <v>111</v>
      </c>
      <c r="D14" s="30" t="s">
        <v>91</v>
      </c>
      <c r="E14" s="30" t="s">
        <v>117</v>
      </c>
      <c r="F14" s="34">
        <v>1025</v>
      </c>
      <c r="G14" s="33">
        <v>12000</v>
      </c>
      <c r="H14" s="34" t="s">
        <v>19</v>
      </c>
      <c r="I14" s="30" t="s">
        <v>10</v>
      </c>
      <c r="J14" s="38" t="s">
        <v>127</v>
      </c>
      <c r="K14" s="36"/>
    </row>
    <row r="15" spans="1:12" ht="120.75">
      <c r="A15" s="30">
        <v>7</v>
      </c>
      <c r="B15" s="31" t="s">
        <v>79</v>
      </c>
      <c r="C15" s="30" t="s">
        <v>28</v>
      </c>
      <c r="D15" s="30" t="s">
        <v>29</v>
      </c>
      <c r="E15" s="30" t="s">
        <v>30</v>
      </c>
      <c r="F15" s="34">
        <v>2700</v>
      </c>
      <c r="G15" s="33">
        <v>10000</v>
      </c>
      <c r="H15" s="34" t="s">
        <v>19</v>
      </c>
      <c r="I15" s="30" t="s">
        <v>31</v>
      </c>
      <c r="J15" s="38" t="s">
        <v>128</v>
      </c>
      <c r="K15" s="36"/>
      <c r="L15" s="2">
        <f>G15/5000</f>
        <v>2</v>
      </c>
    </row>
    <row r="16" spans="1:11" ht="97.5" customHeight="1">
      <c r="A16" s="30">
        <v>8</v>
      </c>
      <c r="B16" s="31" t="s">
        <v>170</v>
      </c>
      <c r="C16" s="30" t="s">
        <v>171</v>
      </c>
      <c r="D16" s="30" t="s">
        <v>172</v>
      </c>
      <c r="E16" s="30" t="s">
        <v>173</v>
      </c>
      <c r="F16" s="34">
        <v>750</v>
      </c>
      <c r="G16" s="33">
        <v>6000</v>
      </c>
      <c r="H16" s="34" t="s">
        <v>19</v>
      </c>
      <c r="I16" s="30" t="s">
        <v>10</v>
      </c>
      <c r="J16" s="38" t="s">
        <v>174</v>
      </c>
      <c r="K16" s="36"/>
    </row>
    <row r="17" spans="1:11" ht="77.25" customHeight="1">
      <c r="A17" s="30">
        <v>9</v>
      </c>
      <c r="B17" s="31" t="s">
        <v>109</v>
      </c>
      <c r="C17" s="30" t="s">
        <v>110</v>
      </c>
      <c r="D17" s="30" t="s">
        <v>91</v>
      </c>
      <c r="E17" s="30" t="s">
        <v>121</v>
      </c>
      <c r="F17" s="34">
        <v>654</v>
      </c>
      <c r="G17" s="33">
        <v>5800</v>
      </c>
      <c r="H17" s="34" t="s">
        <v>19</v>
      </c>
      <c r="I17" s="30" t="s">
        <v>10</v>
      </c>
      <c r="J17" s="38" t="s">
        <v>125</v>
      </c>
      <c r="K17" s="36"/>
    </row>
    <row r="18" spans="1:11" ht="189.75">
      <c r="A18" s="30">
        <v>10</v>
      </c>
      <c r="B18" s="31" t="s">
        <v>168</v>
      </c>
      <c r="C18" s="30" t="s">
        <v>169</v>
      </c>
      <c r="D18" s="30" t="s">
        <v>66</v>
      </c>
      <c r="E18" s="30" t="s">
        <v>122</v>
      </c>
      <c r="F18" s="34">
        <v>404</v>
      </c>
      <c r="G18" s="33">
        <v>2875</v>
      </c>
      <c r="H18" s="34" t="s">
        <v>19</v>
      </c>
      <c r="I18" s="30" t="s">
        <v>10</v>
      </c>
      <c r="J18" s="38" t="s">
        <v>129</v>
      </c>
      <c r="K18" s="36">
        <v>1</v>
      </c>
    </row>
    <row r="19" spans="1:11" ht="172.5">
      <c r="A19" s="30">
        <v>11</v>
      </c>
      <c r="B19" s="31" t="s">
        <v>80</v>
      </c>
      <c r="C19" s="30" t="s">
        <v>83</v>
      </c>
      <c r="D19" s="30" t="s">
        <v>91</v>
      </c>
      <c r="E19" s="30" t="s">
        <v>84</v>
      </c>
      <c r="F19" s="34">
        <v>17.8</v>
      </c>
      <c r="G19" s="33">
        <v>2200</v>
      </c>
      <c r="H19" s="34" t="s">
        <v>19</v>
      </c>
      <c r="I19" s="30" t="s">
        <v>10</v>
      </c>
      <c r="J19" s="38" t="s">
        <v>124</v>
      </c>
      <c r="K19" s="36"/>
    </row>
    <row r="20" spans="1:12" ht="26.25" customHeight="1">
      <c r="A20" s="22" t="s">
        <v>32</v>
      </c>
      <c r="B20" s="23" t="s">
        <v>176</v>
      </c>
      <c r="C20" s="22"/>
      <c r="D20" s="22"/>
      <c r="E20" s="22"/>
      <c r="F20" s="22"/>
      <c r="G20" s="24">
        <f>SUM(G21:G22)</f>
        <v>9830</v>
      </c>
      <c r="H20" s="25"/>
      <c r="I20" s="22"/>
      <c r="J20" s="26"/>
      <c r="K20" s="27"/>
      <c r="L20" s="44">
        <f>G20/23</f>
        <v>427.39130434782606</v>
      </c>
    </row>
    <row r="21" spans="1:12" ht="115.5" customHeight="1">
      <c r="A21" s="30">
        <v>12</v>
      </c>
      <c r="B21" s="31" t="s">
        <v>81</v>
      </c>
      <c r="C21" s="30" t="s">
        <v>181</v>
      </c>
      <c r="D21" s="30" t="s">
        <v>33</v>
      </c>
      <c r="E21" s="30" t="s">
        <v>34</v>
      </c>
      <c r="F21" s="34">
        <v>62</v>
      </c>
      <c r="G21" s="33">
        <f>0.21*23000</f>
        <v>4830</v>
      </c>
      <c r="H21" s="34" t="s">
        <v>19</v>
      </c>
      <c r="I21" s="30" t="s">
        <v>21</v>
      </c>
      <c r="J21" s="38" t="s">
        <v>165</v>
      </c>
      <c r="K21" s="39"/>
      <c r="L21" s="2">
        <f>G21/5000</f>
        <v>0.966</v>
      </c>
    </row>
    <row r="22" spans="1:11" ht="111" customHeight="1">
      <c r="A22" s="30">
        <v>13</v>
      </c>
      <c r="B22" s="31" t="s">
        <v>151</v>
      </c>
      <c r="C22" s="30" t="s">
        <v>152</v>
      </c>
      <c r="D22" s="30" t="s">
        <v>153</v>
      </c>
      <c r="E22" s="30" t="s">
        <v>154</v>
      </c>
      <c r="F22" s="34">
        <v>420</v>
      </c>
      <c r="G22" s="33">
        <v>5000</v>
      </c>
      <c r="H22" s="34" t="s">
        <v>155</v>
      </c>
      <c r="I22" s="30" t="s">
        <v>21</v>
      </c>
      <c r="J22" s="49" t="s">
        <v>156</v>
      </c>
      <c r="K22" s="39"/>
    </row>
    <row r="23" spans="1:12" ht="28.5" customHeight="1">
      <c r="A23" s="22" t="s">
        <v>35</v>
      </c>
      <c r="B23" s="23" t="s">
        <v>72</v>
      </c>
      <c r="C23" s="22"/>
      <c r="D23" s="22"/>
      <c r="E23" s="22"/>
      <c r="F23" s="22"/>
      <c r="G23" s="24">
        <f>SUM(G24:G25)</f>
        <v>4000</v>
      </c>
      <c r="H23" s="25"/>
      <c r="I23" s="22"/>
      <c r="J23" s="26"/>
      <c r="K23" s="27"/>
      <c r="L23" s="2">
        <f>G23/23</f>
        <v>173.91304347826087</v>
      </c>
    </row>
    <row r="24" spans="1:12" s="4" customFormat="1" ht="40.5" customHeight="1">
      <c r="A24" s="35">
        <v>14</v>
      </c>
      <c r="B24" s="63" t="s">
        <v>82</v>
      </c>
      <c r="C24" s="30" t="s">
        <v>42</v>
      </c>
      <c r="D24" s="35" t="s">
        <v>43</v>
      </c>
      <c r="E24" s="35" t="s">
        <v>44</v>
      </c>
      <c r="F24" s="35">
        <v>7</v>
      </c>
      <c r="G24" s="64">
        <v>2500</v>
      </c>
      <c r="H24" s="34" t="s">
        <v>19</v>
      </c>
      <c r="I24" s="35" t="s">
        <v>45</v>
      </c>
      <c r="J24" s="38" t="s">
        <v>157</v>
      </c>
      <c r="K24" s="36"/>
      <c r="L24" s="2">
        <f>G24/5000</f>
        <v>0.5</v>
      </c>
    </row>
    <row r="25" spans="1:12" s="4" customFormat="1" ht="117.75" customHeight="1">
      <c r="A25" s="52">
        <v>15</v>
      </c>
      <c r="B25" s="65" t="s">
        <v>85</v>
      </c>
      <c r="C25" s="54" t="s">
        <v>68</v>
      </c>
      <c r="D25" s="52" t="s">
        <v>43</v>
      </c>
      <c r="E25" s="52" t="s">
        <v>86</v>
      </c>
      <c r="F25" s="52"/>
      <c r="G25" s="55">
        <v>1500</v>
      </c>
      <c r="H25" s="56" t="s">
        <v>19</v>
      </c>
      <c r="I25" s="54" t="s">
        <v>45</v>
      </c>
      <c r="J25" s="66" t="s">
        <v>70</v>
      </c>
      <c r="K25" s="36"/>
      <c r="L25" s="2"/>
    </row>
    <row r="26" spans="3:11" s="57" customFormat="1" ht="17.25">
      <c r="C26" s="58"/>
      <c r="D26" s="58"/>
      <c r="H26" s="58"/>
      <c r="J26" s="59"/>
      <c r="K26" s="60"/>
    </row>
    <row r="41" ht="17.25">
      <c r="E41" s="67"/>
    </row>
    <row r="42" ht="17.25">
      <c r="E42" s="67"/>
    </row>
    <row r="43" ht="17.25">
      <c r="E43" s="67"/>
    </row>
    <row r="44" ht="17.25">
      <c r="E44" s="67"/>
    </row>
  </sheetData>
  <sheetProtection/>
  <autoFilter ref="A5:M25"/>
  <mergeCells count="2">
    <mergeCell ref="A1:J1"/>
    <mergeCell ref="A2:J2"/>
  </mergeCells>
  <printOptions/>
  <pageMargins left="0.3" right="0.1" top="0.3" bottom="0.3" header="0.3" footer="0.3"/>
  <pageSetup horizontalDpi="600" verticalDpi="600" orientation="landscape" paperSize="9" scale="67" r:id="rId1"/>
  <headerFooter>
    <oddFooter>&amp;C- &amp;P -</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hungnd</cp:lastModifiedBy>
  <cp:lastPrinted>2020-06-09T03:57:57Z</cp:lastPrinted>
  <dcterms:created xsi:type="dcterms:W3CDTF">2019-10-28T04:24:52Z</dcterms:created>
  <dcterms:modified xsi:type="dcterms:W3CDTF">2020-06-10T03:59:46Z</dcterms:modified>
  <cp:category/>
  <cp:version/>
  <cp:contentType/>
  <cp:contentStatus/>
</cp:coreProperties>
</file>